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98\"/>
    </mc:Choice>
  </mc:AlternateContent>
  <bookViews>
    <workbookView xWindow="0" yWindow="0" windowWidth="21570" windowHeight="10215" firstSheet="11"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3" l="1"/>
  <c r="H14" i="13"/>
  <c r="H13" i="13" s="1"/>
  <c r="H33" i="13" s="1"/>
  <c r="I14" i="13"/>
  <c r="I13" i="13" s="1"/>
  <c r="I33" i="13" s="1"/>
  <c r="J14" i="13"/>
  <c r="J13" i="13" s="1"/>
  <c r="J33" i="13" s="1"/>
  <c r="K14" i="13"/>
  <c r="K38" i="13" s="1"/>
  <c r="L14" i="13"/>
  <c r="L13" i="13" s="1"/>
  <c r="L33" i="13" s="1"/>
  <c r="M14" i="13"/>
  <c r="M13" i="13" s="1"/>
  <c r="N14" i="13"/>
  <c r="O14" i="13" s="1"/>
  <c r="G18" i="13"/>
  <c r="H18" i="13"/>
  <c r="I18" i="13"/>
  <c r="J18" i="13"/>
  <c r="K18" i="13"/>
  <c r="L18" i="13"/>
  <c r="M18" i="13" s="1"/>
  <c r="G20" i="13"/>
  <c r="H20" i="13"/>
  <c r="I20" i="13"/>
  <c r="J20" i="13"/>
  <c r="K20" i="13"/>
  <c r="L20" i="13"/>
  <c r="M20" i="13"/>
  <c r="N20" i="13"/>
  <c r="O20" i="13"/>
  <c r="P20" i="13"/>
  <c r="Q20" i="13"/>
  <c r="R20" i="13"/>
  <c r="S20" i="13"/>
  <c r="G21" i="13"/>
  <c r="G33" i="13" s="1"/>
  <c r="G32" i="13" s="1"/>
  <c r="H21" i="13"/>
  <c r="H22" i="13" s="1"/>
  <c r="I21" i="13"/>
  <c r="I22" i="13" s="1"/>
  <c r="J21" i="13"/>
  <c r="J22" i="13" s="1"/>
  <c r="K21" i="13"/>
  <c r="K22" i="13" s="1"/>
  <c r="L21" i="13"/>
  <c r="L22" i="13" s="1"/>
  <c r="G24" i="13"/>
  <c r="G27" i="13" s="1"/>
  <c r="G28" i="13" s="1"/>
  <c r="H24" i="13"/>
  <c r="H27" i="13" s="1"/>
  <c r="H28" i="13" s="1"/>
  <c r="I24" i="13"/>
  <c r="I27" i="13" s="1"/>
  <c r="I28" i="13" s="1"/>
  <c r="J24" i="13"/>
  <c r="K24" i="13"/>
  <c r="L24" i="13" s="1"/>
  <c r="G26" i="13"/>
  <c r="H26" i="13"/>
  <c r="I26" i="13"/>
  <c r="J26" i="13"/>
  <c r="K26" i="13"/>
  <c r="L26" i="13"/>
  <c r="M26" i="13"/>
  <c r="N26" i="13"/>
  <c r="O26" i="13"/>
  <c r="P26" i="13"/>
  <c r="Q26" i="13"/>
  <c r="R26" i="13"/>
  <c r="S26" i="13"/>
  <c r="J27" i="13"/>
  <c r="K27" i="13"/>
  <c r="J28" i="13"/>
  <c r="K28" i="13"/>
  <c r="H50" i="13"/>
  <c r="I51" i="13" s="1"/>
  <c r="T51" i="13" s="1"/>
  <c r="I50" i="13"/>
  <c r="J51" i="13" s="1"/>
  <c r="J50" i="13"/>
  <c r="K51" i="13" s="1"/>
  <c r="K50" i="13"/>
  <c r="L51" i="13" s="1"/>
  <c r="L50" i="13"/>
  <c r="M51" i="13" s="1"/>
  <c r="M50" i="13"/>
  <c r="N51" i="13" s="1"/>
  <c r="N50" i="13"/>
  <c r="O50" i="13"/>
  <c r="P50" i="13"/>
  <c r="Q50" i="13" s="1"/>
  <c r="R50" i="13" s="1"/>
  <c r="S50" i="13" s="1"/>
  <c r="H51" i="13"/>
  <c r="G54" i="13"/>
  <c r="G55" i="13" s="1"/>
  <c r="G56" i="13"/>
  <c r="G57" i="13" s="1"/>
  <c r="H61" i="13"/>
  <c r="I61" i="13"/>
  <c r="J61" i="13"/>
  <c r="K61" i="13"/>
  <c r="L61" i="13"/>
  <c r="G62" i="13"/>
  <c r="G63" i="13"/>
  <c r="G64" i="13" s="1"/>
  <c r="G72" i="13"/>
  <c r="G76" i="13" s="1"/>
  <c r="AA75" i="13"/>
  <c r="C85" i="13"/>
  <c r="D85" i="13"/>
  <c r="E85" i="13"/>
  <c r="F85" i="13"/>
  <c r="G85" i="13"/>
  <c r="H85" i="13"/>
  <c r="I85" i="13"/>
  <c r="J85" i="13" s="1"/>
  <c r="K85" i="13" s="1"/>
  <c r="L85" i="13" s="1"/>
  <c r="M85" i="13" s="1"/>
  <c r="N85" i="13" s="1"/>
  <c r="G65" i="13" l="1"/>
  <c r="M21" i="13"/>
  <c r="M22" i="13" s="1"/>
  <c r="N18" i="13"/>
  <c r="M33" i="13"/>
  <c r="I35" i="13"/>
  <c r="I32" i="13"/>
  <c r="I34" i="13" s="1"/>
  <c r="G58" i="13"/>
  <c r="G70" i="13" s="1"/>
  <c r="M24" i="13"/>
  <c r="L27" i="13"/>
  <c r="L28" i="13" s="1"/>
  <c r="P14" i="13"/>
  <c r="O13" i="13"/>
  <c r="L35" i="13"/>
  <c r="L32" i="13"/>
  <c r="L34" i="13" s="1"/>
  <c r="K40" i="13"/>
  <c r="K37" i="13"/>
  <c r="J32" i="13"/>
  <c r="J34" i="13" s="1"/>
  <c r="J35" i="13"/>
  <c r="H35" i="13"/>
  <c r="H32" i="13"/>
  <c r="H34" i="13" s="1"/>
  <c r="N13" i="13"/>
  <c r="J38" i="13"/>
  <c r="I38" i="13"/>
  <c r="G22" i="13"/>
  <c r="K13" i="13"/>
  <c r="K33" i="13" s="1"/>
  <c r="H38" i="13"/>
  <c r="L36" i="13" l="1"/>
  <c r="I37" i="13"/>
  <c r="I40" i="13"/>
  <c r="I45" i="13"/>
  <c r="M35" i="13"/>
  <c r="M32" i="13"/>
  <c r="M34" i="13" s="1"/>
  <c r="K35" i="13"/>
  <c r="K45" i="13" s="1"/>
  <c r="K43" i="13"/>
  <c r="K54" i="13" s="1"/>
  <c r="K56" i="13" s="1"/>
  <c r="K32" i="13"/>
  <c r="K34" i="13" s="1"/>
  <c r="J40" i="13"/>
  <c r="J37" i="13"/>
  <c r="I36" i="13"/>
  <c r="H45" i="13"/>
  <c r="J45" i="13"/>
  <c r="J43" i="13"/>
  <c r="J54" i="13" s="1"/>
  <c r="J56" i="13" s="1"/>
  <c r="H37" i="13"/>
  <c r="H40" i="13"/>
  <c r="P13" i="13"/>
  <c r="Q14" i="13"/>
  <c r="N24" i="13"/>
  <c r="M27" i="13"/>
  <c r="L38" i="13"/>
  <c r="H36" i="13"/>
  <c r="I43" i="13"/>
  <c r="I54" i="13" s="1"/>
  <c r="I56" i="13" s="1"/>
  <c r="H43" i="13"/>
  <c r="H54" i="13" s="1"/>
  <c r="O18" i="13"/>
  <c r="N21" i="13"/>
  <c r="N22" i="13" s="1"/>
  <c r="J36" i="13"/>
  <c r="K42" i="13"/>
  <c r="K39" i="13"/>
  <c r="K41" i="13" s="1"/>
  <c r="J42" i="13" l="1"/>
  <c r="J39" i="13"/>
  <c r="P18" i="13"/>
  <c r="O21" i="13"/>
  <c r="M36" i="13"/>
  <c r="O24" i="13"/>
  <c r="N27" i="13"/>
  <c r="I42" i="13"/>
  <c r="I39" i="13"/>
  <c r="L37" i="13"/>
  <c r="L40" i="13"/>
  <c r="L45" i="13" s="1"/>
  <c r="L43" i="13"/>
  <c r="L54" i="13" s="1"/>
  <c r="L56" i="13" s="1"/>
  <c r="N33" i="13"/>
  <c r="M28" i="13"/>
  <c r="M38" i="13"/>
  <c r="K68" i="13"/>
  <c r="H56" i="13"/>
  <c r="H57" i="13" s="1"/>
  <c r="H55" i="13"/>
  <c r="I55" i="13" s="1"/>
  <c r="J55" i="13" s="1"/>
  <c r="K55" i="13" s="1"/>
  <c r="K36" i="13"/>
  <c r="K46" i="13" s="1"/>
  <c r="K62" i="13" s="1"/>
  <c r="K63" i="13" s="1"/>
  <c r="K44" i="13"/>
  <c r="R14" i="13"/>
  <c r="Q13" i="13"/>
  <c r="H42" i="13"/>
  <c r="H39" i="13"/>
  <c r="H41" i="13" l="1"/>
  <c r="H46" i="13" s="1"/>
  <c r="H62" i="13" s="1"/>
  <c r="H63" i="13" s="1"/>
  <c r="H64" i="13" s="1"/>
  <c r="H44" i="13"/>
  <c r="N32" i="13"/>
  <c r="N34" i="13" s="1"/>
  <c r="N35" i="13"/>
  <c r="L42" i="13"/>
  <c r="L39" i="13"/>
  <c r="H68" i="13"/>
  <c r="N28" i="13"/>
  <c r="N38" i="13"/>
  <c r="O22" i="13"/>
  <c r="O33" i="13"/>
  <c r="M40" i="13"/>
  <c r="M45" i="13" s="1"/>
  <c r="M37" i="13"/>
  <c r="M43" i="13"/>
  <c r="M54" i="13" s="1"/>
  <c r="M56" i="13" s="1"/>
  <c r="I41" i="13"/>
  <c r="I46" i="13" s="1"/>
  <c r="I62" i="13" s="1"/>
  <c r="I63" i="13" s="1"/>
  <c r="I44" i="13"/>
  <c r="I68" i="13"/>
  <c r="P24" i="13"/>
  <c r="O27" i="13"/>
  <c r="S14" i="13"/>
  <c r="R13" i="13"/>
  <c r="L55" i="13"/>
  <c r="I57" i="13"/>
  <c r="H58" i="13"/>
  <c r="H70" i="13" s="1"/>
  <c r="P21" i="13"/>
  <c r="Q18" i="13"/>
  <c r="J41" i="13"/>
  <c r="J46" i="13" s="1"/>
  <c r="J62" i="13" s="1"/>
  <c r="J63" i="13" s="1"/>
  <c r="J44" i="13"/>
  <c r="J68" i="13"/>
  <c r="M55" i="13" l="1"/>
  <c r="S13" i="13"/>
  <c r="M39" i="13"/>
  <c r="M42" i="13"/>
  <c r="O43" i="13"/>
  <c r="O54" i="13" s="1"/>
  <c r="O56" i="13" s="1"/>
  <c r="O32" i="13"/>
  <c r="O34" i="13" s="1"/>
  <c r="O35" i="13"/>
  <c r="Q21" i="13"/>
  <c r="R18" i="13"/>
  <c r="P22" i="13"/>
  <c r="P33" i="13"/>
  <c r="N37" i="13"/>
  <c r="N40" i="13"/>
  <c r="N45" i="13" s="1"/>
  <c r="J57" i="13"/>
  <c r="I58" i="13"/>
  <c r="H74" i="13"/>
  <c r="L41" i="13"/>
  <c r="L46" i="13" s="1"/>
  <c r="L62" i="13" s="1"/>
  <c r="L63" i="13" s="1"/>
  <c r="L44" i="13"/>
  <c r="L68" i="13"/>
  <c r="O28" i="13"/>
  <c r="O38" i="13"/>
  <c r="N36" i="13"/>
  <c r="P27" i="13"/>
  <c r="Q24" i="13"/>
  <c r="N43" i="13"/>
  <c r="N54" i="13" s="1"/>
  <c r="N56" i="13" s="1"/>
  <c r="H65" i="13"/>
  <c r="H71" i="13" s="1"/>
  <c r="H69" i="13" s="1"/>
  <c r="H67" i="13" s="1"/>
  <c r="H72" i="13" s="1"/>
  <c r="I64" i="13"/>
  <c r="H76" i="13" l="1"/>
  <c r="J64" i="13"/>
  <c r="I65" i="13"/>
  <c r="I71" i="13" s="1"/>
  <c r="N39" i="13"/>
  <c r="N42" i="13"/>
  <c r="O36" i="13"/>
  <c r="I70" i="13"/>
  <c r="I69" i="13" s="1"/>
  <c r="I67" i="13" s="1"/>
  <c r="I72" i="13" s="1"/>
  <c r="I74" i="13"/>
  <c r="I76" i="13" s="1"/>
  <c r="Q22" i="13"/>
  <c r="Q33" i="13"/>
  <c r="O45" i="13"/>
  <c r="S33" i="13"/>
  <c r="R24" i="13"/>
  <c r="Q27" i="13"/>
  <c r="J58" i="13"/>
  <c r="K57" i="13"/>
  <c r="P43" i="13"/>
  <c r="P54" i="13" s="1"/>
  <c r="P56" i="13" s="1"/>
  <c r="P35" i="13"/>
  <c r="P32" i="13"/>
  <c r="P34" i="13" s="1"/>
  <c r="R21" i="13"/>
  <c r="S18" i="13"/>
  <c r="S21" i="13" s="1"/>
  <c r="S22" i="13" s="1"/>
  <c r="P28" i="13"/>
  <c r="P38" i="13"/>
  <c r="O37" i="13"/>
  <c r="O40" i="13"/>
  <c r="M68" i="13"/>
  <c r="M41" i="13"/>
  <c r="M46" i="13" s="1"/>
  <c r="M62" i="13" s="1"/>
  <c r="M63" i="13" s="1"/>
  <c r="M44" i="13"/>
  <c r="N55" i="13"/>
  <c r="O55" i="13" s="1"/>
  <c r="S24" i="13" l="1"/>
  <c r="S27" i="13" s="1"/>
  <c r="R27" i="13"/>
  <c r="L57" i="13"/>
  <c r="K58" i="13"/>
  <c r="P55" i="13"/>
  <c r="P36" i="13"/>
  <c r="Q28" i="13"/>
  <c r="Q38" i="13"/>
  <c r="Q43" i="13"/>
  <c r="Q54" i="13" s="1"/>
  <c r="Q56" i="13" s="1"/>
  <c r="Q35" i="13"/>
  <c r="Q32" i="13"/>
  <c r="Q34" i="13" s="1"/>
  <c r="N41" i="13"/>
  <c r="N46" i="13" s="1"/>
  <c r="N62" i="13" s="1"/>
  <c r="N63" i="13" s="1"/>
  <c r="N44" i="13"/>
  <c r="J70" i="13"/>
  <c r="J69" i="13" s="1"/>
  <c r="J67" i="13" s="1"/>
  <c r="J72" i="13" s="1"/>
  <c r="J74" i="13"/>
  <c r="S32" i="13"/>
  <c r="S34" i="13" s="1"/>
  <c r="S35" i="13"/>
  <c r="O39" i="13"/>
  <c r="O42" i="13"/>
  <c r="N68" i="13"/>
  <c r="P40" i="13"/>
  <c r="P45" i="13" s="1"/>
  <c r="P37" i="13"/>
  <c r="K64" i="13"/>
  <c r="J65" i="13"/>
  <c r="J71" i="13" s="1"/>
  <c r="R22" i="13"/>
  <c r="R33" i="13"/>
  <c r="J76" i="13" l="1"/>
  <c r="Q36" i="13"/>
  <c r="R32" i="13"/>
  <c r="R34" i="13" s="1"/>
  <c r="R35" i="13"/>
  <c r="S36" i="13"/>
  <c r="Q55" i="13"/>
  <c r="Q37" i="13"/>
  <c r="Q40" i="13"/>
  <c r="Q45" i="13" s="1"/>
  <c r="K65" i="13"/>
  <c r="K71" i="13" s="1"/>
  <c r="L64" i="13"/>
  <c r="P39" i="13"/>
  <c r="P42" i="13"/>
  <c r="K70" i="13"/>
  <c r="K69" i="13" s="1"/>
  <c r="K67" i="13" s="1"/>
  <c r="K72" i="13" s="1"/>
  <c r="K74" i="13"/>
  <c r="M57" i="13"/>
  <c r="L58" i="13"/>
  <c r="O68" i="13"/>
  <c r="R28" i="13"/>
  <c r="R38" i="13"/>
  <c r="R43" i="13" s="1"/>
  <c r="R54" i="13" s="1"/>
  <c r="R56" i="13" s="1"/>
  <c r="O41" i="13"/>
  <c r="O46" i="13" s="1"/>
  <c r="O62" i="13" s="1"/>
  <c r="O63" i="13" s="1"/>
  <c r="O44" i="13"/>
  <c r="S28" i="13"/>
  <c r="S38" i="13"/>
  <c r="K76" i="13" l="1"/>
  <c r="P41" i="13"/>
  <c r="P46" i="13" s="1"/>
  <c r="P62" i="13" s="1"/>
  <c r="P63" i="13" s="1"/>
  <c r="P44" i="13"/>
  <c r="S37" i="13"/>
  <c r="S40" i="13"/>
  <c r="S45" i="13" s="1"/>
  <c r="S43" i="13"/>
  <c r="S54" i="13" s="1"/>
  <c r="S56" i="13" s="1"/>
  <c r="Q42" i="13"/>
  <c r="Q39" i="13"/>
  <c r="L65" i="13"/>
  <c r="L71" i="13" s="1"/>
  <c r="M64" i="13"/>
  <c r="R55" i="13"/>
  <c r="S55" i="13" s="1"/>
  <c r="P68" i="13"/>
  <c r="R37" i="13"/>
  <c r="R40" i="13"/>
  <c r="R45" i="13" s="1"/>
  <c r="R36" i="13"/>
  <c r="L70" i="13"/>
  <c r="M58" i="13"/>
  <c r="N57" i="13"/>
  <c r="L74" i="13" l="1"/>
  <c r="R42" i="13"/>
  <c r="R39" i="13"/>
  <c r="M65" i="13"/>
  <c r="M71" i="13" s="1"/>
  <c r="N64" i="13"/>
  <c r="Q41" i="13"/>
  <c r="Q46" i="13" s="1"/>
  <c r="Q62" i="13" s="1"/>
  <c r="Q63" i="13" s="1"/>
  <c r="Q44" i="13"/>
  <c r="N58" i="13"/>
  <c r="O57" i="13"/>
  <c r="L69" i="13"/>
  <c r="L67" i="13" s="1"/>
  <c r="L72" i="13" s="1"/>
  <c r="Q68" i="13"/>
  <c r="M70" i="13"/>
  <c r="M69" i="13" s="1"/>
  <c r="M67" i="13" s="1"/>
  <c r="M72" i="13" s="1"/>
  <c r="M74" i="13"/>
  <c r="S42" i="13"/>
  <c r="S39" i="13"/>
  <c r="N70" i="13" l="1"/>
  <c r="S41" i="13"/>
  <c r="S46" i="13" s="1"/>
  <c r="S62" i="13" s="1"/>
  <c r="S63" i="13" s="1"/>
  <c r="S44" i="13"/>
  <c r="S68" i="13"/>
  <c r="O58" i="13"/>
  <c r="P57" i="13"/>
  <c r="R41" i="13"/>
  <c r="R46" i="13" s="1"/>
  <c r="R62" i="13" s="1"/>
  <c r="R63" i="13" s="1"/>
  <c r="R44" i="13"/>
  <c r="M76" i="13"/>
  <c r="N65" i="13"/>
  <c r="N71" i="13" s="1"/>
  <c r="O64" i="13"/>
  <c r="R68" i="13"/>
  <c r="L76" i="13"/>
  <c r="O65" i="13" l="1"/>
  <c r="O71" i="13" s="1"/>
  <c r="P64" i="13"/>
  <c r="N74" i="13"/>
  <c r="Q57" i="13"/>
  <c r="P58" i="13"/>
  <c r="O70" i="13"/>
  <c r="O69" i="13" s="1"/>
  <c r="O67" i="13" s="1"/>
  <c r="O74" i="13"/>
  <c r="N69" i="13"/>
  <c r="N67" i="13" s="1"/>
  <c r="N72" i="13" s="1"/>
  <c r="O72" i="13" l="1"/>
  <c r="O76" i="13" s="1"/>
  <c r="P70" i="13"/>
  <c r="Q58" i="13"/>
  <c r="R57" i="13"/>
  <c r="N76" i="13"/>
  <c r="P65" i="13"/>
  <c r="P71" i="13" s="1"/>
  <c r="Q64" i="13"/>
  <c r="R64" i="13" l="1"/>
  <c r="Q65" i="13"/>
  <c r="Q71" i="13" s="1"/>
  <c r="R58" i="13"/>
  <c r="S57" i="13"/>
  <c r="S58" i="13" s="1"/>
  <c r="Q70" i="13"/>
  <c r="Q69" i="13" s="1"/>
  <c r="Q67" i="13" s="1"/>
  <c r="Q74" i="13"/>
  <c r="P74" i="13"/>
  <c r="P69" i="13"/>
  <c r="P67" i="13" s="1"/>
  <c r="P72" i="13" s="1"/>
  <c r="P76" i="13" l="1"/>
  <c r="Q72" i="13"/>
  <c r="Q76" i="13" s="1"/>
  <c r="S70" i="13"/>
  <c r="R70" i="13"/>
  <c r="S64" i="13"/>
  <c r="S65" i="13" s="1"/>
  <c r="S71" i="13" s="1"/>
  <c r="R65" i="13"/>
  <c r="R71" i="13" s="1"/>
  <c r="R74" i="13" l="1"/>
  <c r="R69" i="13"/>
  <c r="R67" i="13" s="1"/>
  <c r="R72" i="13" s="1"/>
  <c r="S74" i="13"/>
  <c r="S69" i="13"/>
  <c r="S67" i="13" s="1"/>
  <c r="S72" i="13" s="1"/>
  <c r="S76" i="13" l="1"/>
  <c r="R76" i="13"/>
</calcChain>
</file>

<file path=xl/sharedStrings.xml><?xml version="1.0" encoding="utf-8"?>
<sst xmlns="http://schemas.openxmlformats.org/spreadsheetml/2006/main" count="3193" uniqueCount="696">
  <si>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</si>
  <si>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</si>
  <si>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</si>
  <si>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</si>
  <si>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</si>
  <si>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</si>
  <si>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</si>
  <si>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K_003-15-1-05.20-0037</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</si>
  <si>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</si>
  <si>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(129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</si>
  <si>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</si>
  <si>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</si>
  <si>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</si>
  <si>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</si>
  <si>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</si>
  <si>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</si>
  <si>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</si>
  <si>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</si>
  <si>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</si>
  <si>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</si>
  <si>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</si>
  <si>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</si>
  <si>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</si>
  <si>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</si>
  <si>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</si>
  <si>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</si>
  <si>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</si>
  <si>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</si>
  <si>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</si>
  <si>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</si>
  <si>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</si>
  <si>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</si>
  <si>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</si>
  <si>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</si>
  <si>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</si>
  <si>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</si>
  <si>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</si>
  <si>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</si>
  <si>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</si>
  <si>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</si>
  <si>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</si>
  <si>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</si>
  <si>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</si>
  <si>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</si>
  <si>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</si>
  <si>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</si>
  <si>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</si>
  <si>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</si>
  <si>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</si>
  <si>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</si>
  <si>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</si>
  <si>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</si>
  <si>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</si>
  <si>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</si>
  <si>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</si>
  <si>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</si>
  <si>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5,884       2025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0,000023004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</si>
  <si>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</si>
  <si>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</si>
  <si>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</si>
  <si>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</si>
  <si>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</si>
  <si>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</si>
  <si>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</si>
  <si>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</si>
  <si>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</si>
  <si>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</si>
  <si>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</si>
  <si>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</si>
  <si>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</si>
  <si>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</si>
  <si>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</si>
  <si>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</si>
  <si>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5,884 млн.руб. с НДС</t>
  </si>
  <si>
    <t>25</t>
  </si>
  <si>
    <t>Общий объем освоения капитальных вложений по инвестиционному проекту за период реализации инвестиционной программы</t>
  </si>
  <si>
    <t>4,903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</si>
  <si>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</si>
  <si>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</si>
  <si>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</si>
  <si>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</si>
  <si>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</si>
  <si>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</si>
  <si>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</si>
  <si>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</si>
  <si>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</si>
  <si>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</si>
  <si>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</si>
  <si>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</si>
  <si>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</si>
  <si>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</si>
  <si>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</si>
  <si>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</si>
  <si>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</si>
  <si>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</si>
  <si>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</si>
  <si>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</si>
  <si>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</si>
  <si>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</si>
  <si>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</si>
  <si>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</si>
  <si>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</si>
  <si>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</si>
  <si>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</si>
  <si>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</si>
  <si>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</si>
  <si>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</si>
  <si>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</si>
  <si>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</si>
  <si>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</si>
  <si>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</si>
  <si>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</si>
  <si>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</si>
  <si>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</si>
  <si>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</si>
  <si>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</si>
  <si>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</si>
  <si>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</si>
  <si>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</si>
  <si>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</si>
  <si>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</si>
  <si>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</si>
  <si>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</si>
  <si>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</si>
  <si>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</si>
  <si>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</si>
  <si>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</si>
  <si>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</si>
  <si>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</si>
  <si>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</si>
  <si>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</si>
  <si>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</si>
  <si>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</si>
  <si>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</si>
  <si>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</si>
  <si>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</si>
  <si>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</si>
  <si>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</si>
  <si>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</si>
  <si>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</si>
  <si>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</si>
  <si>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</si>
  <si>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</si>
  <si>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</si>
  <si>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</si>
  <si>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</si>
  <si>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</si>
  <si>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</si>
  <si>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</si>
  <si>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количестве 129 т.у.</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</si>
  <si>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</si>
  <si>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129 точек учета потребителей.</t>
  </si>
  <si>
    <t>Удельные стоимостные показатели реализации инвестиционного проекта</t>
  </si>
  <si>
    <t>0,038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</si>
  <si>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</si>
  <si>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</si>
  <si>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</si>
  <si>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учета.¶В рамках проекта в период 2023-2027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129  шт.</t>
  </si>
  <si>
    <t>Год начала  реализации инвестиционного проекта</t>
  </si>
  <si>
    <t>2025</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</si>
  <si>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</si>
  <si>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</si>
  <si>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</si>
  <si>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</si>
  <si>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</si>
  <si>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</si>
  <si>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</si>
  <si>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</si>
  <si>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</si>
  <si>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</si>
  <si>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</si>
  <si>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</si>
  <si>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</si>
  <si>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</si>
  <si>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</si>
  <si>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</si>
  <si>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</si>
  <si>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</si>
  <si>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</si>
  <si>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</si>
  <si>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</si>
  <si>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</si>
  <si>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</si>
  <si>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</si>
  <si>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</si>
  <si>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</si>
  <si>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</si>
  <si>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</si>
  <si>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</si>
  <si>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</si>
  <si>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</si>
  <si>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</si>
  <si>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</si>
  <si>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</si>
  <si>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</si>
  <si>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</si>
  <si>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</si>
  <si>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</si>
  <si>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</si>
  <si>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</si>
  <si>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</si>
  <si>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</si>
  <si>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</si>
  <si>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</si>
  <si>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</si>
  <si>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</si>
  <si>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</si>
  <si>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</si>
  <si>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</si>
  <si>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</si>
  <si>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</si>
  <si>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</si>
  <si>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</si>
  <si>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</si>
  <si>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</si>
  <si>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</si>
  <si>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</si>
  <si>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</si>
  <si>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</si>
  <si>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-8 709 551,85248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</si>
  <si>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</si>
  <si>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</si>
  <si>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</si>
  <si>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</si>
  <si>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</si>
  <si>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</si>
  <si>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</si>
  <si>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</si>
  <si>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</si>
  <si>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</si>
  <si>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</si>
  <si>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</si>
  <si>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</si>
  <si>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</si>
  <si>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</si>
  <si>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</si>
  <si>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</si>
  <si>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</si>
  <si>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</si>
  <si>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</si>
  <si>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</si>
  <si>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</si>
  <si>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</si>
  <si>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</si>
  <si>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</si>
  <si>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</si>
  <si>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</si>
  <si>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</si>
  <si>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</si>
  <si>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</si>
  <si>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</si>
  <si>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</si>
  <si>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</si>
  <si>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</si>
  <si>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</si>
  <si>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</si>
  <si>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</si>
  <si>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</si>
  <si>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</si>
  <si>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</si>
  <si>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</si>
  <si>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</si>
  <si>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</si>
  <si>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</si>
  <si>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</si>
  <si>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</si>
  <si>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</si>
  <si>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</si>
  <si>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</si>
  <si>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</si>
  <si>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</si>
  <si>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</si>
  <si>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</si>
  <si>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</si>
  <si>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</si>
  <si>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</si>
  <si>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</si>
  <si>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</si>
  <si>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</si>
  <si>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</si>
  <si>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</si>
  <si>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</si>
  <si>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</si>
  <si>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</si>
  <si>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</si>
  <si>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</si>
  <si>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</si>
  <si>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</si>
  <si>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</si>
  <si>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</si>
  <si>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</si>
  <si>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</si>
  <si>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</si>
  <si>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</si>
  <si>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</si>
  <si>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</si>
  <si>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</si>
  <si>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</si>
  <si>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</si>
  <si>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</si>
  <si>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</si>
  <si>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</si>
  <si>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</si>
  <si>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</si>
  <si>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</si>
  <si>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</si>
  <si>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</si>
  <si>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</si>
  <si>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</si>
  <si>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</si>
  <si>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</si>
  <si>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</si>
  <si>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</si>
  <si>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</si>
  <si>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</si>
  <si>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</si>
  <si>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</si>
  <si>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</si>
  <si>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</si>
  <si>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</si>
  <si>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</si>
  <si>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</si>
  <si>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</si>
  <si>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</si>
  <si>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</si>
  <si>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</si>
  <si>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</si>
  <si>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</si>
  <si>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</si>
  <si>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</si>
  <si>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</si>
  <si>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</si>
  <si>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</si>
  <si>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</si>
  <si>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</si>
  <si>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</si>
  <si>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</si>
  <si>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</si>
  <si>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</si>
  <si>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</si>
  <si>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</si>
  <si>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</si>
  <si>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</si>
  <si>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</si>
  <si>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</si>
  <si>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</si>
  <si>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</si>
  <si>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</si>
  <si>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</si>
  <si>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</si>
  <si>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</si>
  <si>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</si>
  <si>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</si>
  <si>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</si>
  <si>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</si>
  <si>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01.11.2024</t>
  </si>
  <si>
    <t>2.1.</t>
  </si>
  <si>
    <t>Закупка основного оборудования</t>
  </si>
  <si>
    <t>01.05.2025</t>
  </si>
  <si>
    <t>2.2.</t>
  </si>
  <si>
    <t>Выполнение строительно- монтажных и пусконаладочных работ</t>
  </si>
  <si>
    <t>Выполнение подготовительных работ на площадке строительства</t>
  </si>
  <si>
    <t>02.03.2025</t>
  </si>
  <si>
    <t>29.12.2030</t>
  </si>
  <si>
    <t>3.1.</t>
  </si>
  <si>
    <t>Поставка основного оборудования</t>
  </si>
  <si>
    <t>01.06.2025</t>
  </si>
  <si>
    <t>3.2.</t>
  </si>
  <si>
    <t>Монтаж основного оборудования</t>
  </si>
  <si>
    <t>01.11.2025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</si>
  <si>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</si>
  <si>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</si>
  <si>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</si>
  <si>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</si>
  <si>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</si>
  <si>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</si>
  <si>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01.04.2025</t>
  </si>
  <si>
    <t>01.12.2025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</si>
  <si>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</si>
  <si>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</si>
  <si>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</si>
  <si>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</si>
  <si>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</si>
  <si>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16.10.2025</t>
  </si>
  <si>
    <t>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</si>
  <si>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</si>
  <si>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</si>
  <si>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</si>
  <si>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</si>
  <si>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</si>
  <si>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</si>
  <si>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17.11.2025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</si>
  <si>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</si>
  <si>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</si>
  <si>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</si>
  <si>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</si>
  <si>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</si>
  <si>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</si>
  <si>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</si>
  <si>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</si>
  <si>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</si>
  <si>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</si>
  <si>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</si>
  <si>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</si>
  <si>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</si>
  <si>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</si>
  <si>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</si>
  <si>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</si>
  <si>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</si>
  <si>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</si>
  <si>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</si>
  <si>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2 061,84371700</t>
  </si>
  <si>
    <t>5,88399524</t>
  </si>
  <si>
    <t>5,88532220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</si>
  <si>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</si>
  <si>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</si>
  <si>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</si>
  <si>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</si>
  <si>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</si>
  <si>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</si>
  <si>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</si>
  <si>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</si>
  <si>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</si>
  <si>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</si>
  <si>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</si>
  <si>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1 718,20309750</t>
  </si>
  <si>
    <t>4,90332937</t>
  </si>
  <si>
    <t>4,90443517</t>
  </si>
  <si>
    <t>2.1</t>
  </si>
  <si>
    <t>проектно-изыскательские работы</t>
  </si>
  <si>
    <t>100,00000000</t>
  </si>
  <si>
    <t>0,28736397</t>
  </si>
  <si>
    <t>0,28544000</t>
  </si>
  <si>
    <t>2.2</t>
  </si>
  <si>
    <t>строительные работы, реконструкция, монтаж оборудования</t>
  </si>
  <si>
    <t>672,71959700</t>
  </si>
  <si>
    <t>1,33875256</t>
  </si>
  <si>
    <t>1,31953517</t>
  </si>
  <si>
    <t>2.3</t>
  </si>
  <si>
    <t>оборудование</t>
  </si>
  <si>
    <t>810,41442900</t>
  </si>
  <si>
    <t>2,77980345</t>
  </si>
  <si>
    <t>2,82811000</t>
  </si>
  <si>
    <t>2.4</t>
  </si>
  <si>
    <t>прочие затраты</t>
  </si>
  <si>
    <t>135,06907150</t>
  </si>
  <si>
    <t>0,49740939</t>
  </si>
  <si>
    <t>0,47135000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</si>
  <si>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</si>
  <si>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</si>
  <si>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</si>
  <si>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</si>
  <si>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</si>
  <si>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</si>
  <si>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</si>
  <si>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</si>
  <si>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</si>
  <si>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</si>
  <si>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</si>
  <si>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</si>
  <si>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</si>
  <si>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</si>
  <si>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</si>
  <si>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</si>
  <si>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</si>
  <si>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</si>
  <si>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</si>
  <si>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</si>
  <si>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</si>
  <si>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</si>
  <si>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</si>
  <si>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</si>
  <si>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</si>
  <si>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</si>
  <si>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</si>
  <si>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</si>
  <si>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</si>
  <si>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</si>
  <si>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</si>
  <si>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</si>
  <si>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</si>
  <si>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</si>
  <si>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87 606,000</t>
  </si>
  <si>
    <t>129,000</t>
  </si>
  <si>
    <t>234,000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</si>
  <si>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</si>
  <si>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</si>
  <si>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</si>
  <si>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</si>
  <si>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</si>
  <si>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</si>
  <si>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</si>
  <si>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</si>
  <si>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</si>
  <si>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</si>
  <si>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</si>
  <si>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</si>
  <si>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</si>
  <si>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</si>
  <si>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</si>
  <si>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</si>
  <si>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</si>
  <si>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</si>
  <si>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</si>
  <si>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</si>
  <si>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</si>
  <si>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</si>
  <si>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</si>
  <si>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</si>
  <si>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</si>
  <si>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</si>
  <si>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</si>
  <si>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</si>
  <si>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</si>
  <si>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</si>
  <si>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</si>
  <si>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</si>
  <si>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</si>
  <si>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</si>
  <si>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</si>
  <si>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</si>
  <si>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</si>
  <si>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</si>
  <si>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</si>
  <si>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</si>
  <si>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</si>
  <si>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</si>
  <si>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</si>
  <si>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</si>
  <si>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</si>
  <si>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</si>
  <si>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</si>
  <si>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</si>
  <si>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</si>
  <si>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</si>
  <si>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</si>
  <si>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</si>
  <si>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</si>
  <si>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</si>
  <si>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</si>
  <si>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</si>
  <si>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</si>
  <si>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</si>
  <si>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</si>
  <si>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</si>
  <si>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</si>
  <si>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</si>
  <si>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</si>
  <si>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</si>
  <si>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</si>
  <si>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</si>
  <si>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</si>
  <si>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</si>
  <si>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</si>
  <si>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</si>
  <si>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</si>
  <si>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</si>
  <si>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</si>
  <si>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</si>
  <si>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</si>
  <si>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</si>
  <si>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</si>
  <si>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</si>
  <si>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</si>
  <si>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</si>
  <si>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</si>
  <si>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</si>
  <si>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</si>
  <si>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</si>
  <si>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</si>
  <si>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</si>
  <si>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</si>
  <si>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</si>
  <si>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</si>
  <si>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</si>
  <si>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</si>
  <si>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</si>
  <si>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</si>
  <si>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</si>
  <si>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</si>
  <si>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</si>
  <si>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</si>
  <si>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</si>
  <si>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</si>
  <si>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</si>
  <si>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</si>
  <si>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</si>
  <si>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</si>
  <si>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</si>
  <si>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</si>
  <si>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</si>
  <si>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</si>
  <si>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</si>
  <si>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</si>
  <si>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</si>
  <si>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129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</si>
  <si>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</si>
  <si>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</si>
  <si>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</si>
  <si>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</si>
  <si>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</si>
  <si>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</si>
  <si>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</si>
  <si>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</si>
  <si>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</si>
  <si>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</si>
  <si>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</si>
  <si>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</si>
  <si>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</si>
  <si>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</si>
  <si>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</si>
  <si>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</si>
  <si>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</si>
  <si>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</si>
  <si>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</si>
  <si>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</si>
  <si>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</si>
  <si>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</si>
  <si>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</si>
  <si>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</si>
  <si>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</si>
  <si>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</si>
  <si>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</si>
  <si>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</si>
  <si>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</si>
  <si>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</si>
  <si>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</si>
  <si>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</si>
  <si>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</si>
  <si>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</si>
  <si>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</si>
  <si>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</si>
  <si>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</si>
  <si>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</si>
  <si>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</si>
  <si>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</si>
  <si>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</si>
  <si>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</si>
  <si>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</si>
  <si>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</si>
  <si>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</si>
  <si>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</si>
  <si>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</si>
  <si>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</si>
  <si>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</si>
  <si>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</si>
  <si>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</si>
  <si>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</si>
  <si>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</si>
  <si>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</si>
  <si>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</si>
  <si>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</si>
  <si>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</si>
  <si>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</si>
  <si>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</si>
  <si>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</si>
  <si>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</si>
  <si>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</si>
  <si>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</si>
  <si>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</si>
  <si>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</si>
  <si>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</si>
  <si>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</si>
  <si>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</si>
  <si>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</si>
  <si>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</si>
  <si>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</si>
  <si>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</si>
  <si>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</si>
  <si>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</si>
  <si>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</si>
  <si>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</si>
  <si>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</si>
  <si>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</si>
  <si>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</si>
  <si>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</si>
  <si>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</si>
  <si>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</si>
  <si>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</si>
  <si>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</si>
  <si>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</si>
  <si>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</si>
  <si>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</si>
  <si>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003-15-1-05.20-0037</t>
  </si>
  <si>
    <t>522 ФЗ - выход из строя</t>
  </si>
  <si>
    <t>2020-2027 всего кол-во</t>
  </si>
  <si>
    <t>ВСЕГО, руб. без НДС</t>
  </si>
  <si>
    <t>количество</t>
  </si>
  <si>
    <t>затраты</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</si>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</sst>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
    <numFmt numFmtId="165" formatCode="0.0000"/>
    <numFmt numFmtId="166" formatCode="#,##0.0"/>
    <numFmt numFmtId="167" formatCode="0.0%"/>
    <numFmt numFmtId="168" formatCode="_-* #,##0\ _₽_-;\-* #,##0\ _₽_-;_-* &quot;-&quot;??\ _₽_-;_-@_-"/>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12"/>
      <name val="Times New Roman"/>
      <family val="1"/>
      <charset val="204"/>
    </font>
    <font>
      <b/>
      <sz val="12"/>
      <color indexed="10"/>
      <name val="Times New Roman"/>
      <family val="1"/>
      <charset val="204"/>
    </font>
    <font>
      <sz val="11"/>
      <name val="Calibri"/>
      <family val="2"/>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1"/>
      <color indexed="9"/>
      <name val="Times New Roman"/>
      <family val="1"/>
      <charset val="204"/>
    </font>
    <font>
      <sz val="10"/>
      <color indexed="8"/>
      <name val="Times New Roman"/>
      <family val="1"/>
      <charset val="204"/>
    </font>
    <font>
      <sz val="10"/>
      <name val="Times New Roman"/>
      <family val="1"/>
      <charset val="204"/>
    </font>
    <font>
      <sz val="10"/>
      <color indexed="62"/>
      <name val="Times New Roman"/>
      <family val="1"/>
      <charset val="204"/>
    </font>
    <font>
      <b/>
      <sz val="10"/>
      <color indexed="8"/>
      <name val="Times New Roman"/>
      <family val="1"/>
      <charset val="204"/>
    </font>
    <font>
      <b/>
      <sz val="11"/>
      <color indexed="8"/>
      <name val="Calibri"/>
      <family val="2"/>
      <charset val="204"/>
    </font>
    <font>
      <b/>
      <sz val="11"/>
      <name val="Times New Roman"/>
      <family val="1"/>
      <charset val="204"/>
    </font>
    <font>
      <sz val="8"/>
      <color indexed="8"/>
      <name val="Times New Roman"/>
      <family val="1"/>
      <charset val="204"/>
    </font>
    <font>
      <b/>
      <sz val="8"/>
      <color indexed="8"/>
      <name val="Times New Roman"/>
      <family val="1"/>
      <charset val="204"/>
    </font>
  </fonts>
  <fills count="7">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s>
  <borders count="6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s>
  <cellStyleXfs count="1">
    <xf numFmtId="0" fontId="0" fillId="0" borderId="0"/>
  </cellStyleXfs>
  <cellXfs count="2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4" fillId="0" borderId="24"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12" fillId="0" borderId="25" xfId="0" applyNumberFormat="1" applyFont="1" applyFill="1" applyBorder="1" applyAlignment="1" applyProtection="1">
      <alignment horizontal="center" vertical="center"/>
    </xf>
    <xf numFmtId="165" fontId="12" fillId="0" borderId="25" xfId="0" applyNumberFormat="1" applyFont="1" applyFill="1" applyBorder="1" applyAlignment="1" applyProtection="1">
      <alignment horizontal="center" vertical="center"/>
    </xf>
    <xf numFmtId="165" fontId="15" fillId="0" borderId="25" xfId="0" applyNumberFormat="1" applyFont="1" applyFill="1" applyBorder="1" applyAlignment="1" applyProtection="1">
      <alignment horizontal="center" vertical="center"/>
    </xf>
    <xf numFmtId="0" fontId="19" fillId="0" borderId="0" xfId="0" applyNumberFormat="1" applyFont="1" applyFill="1" applyBorder="1" applyAlignment="1" applyProtection="1"/>
    <xf numFmtId="0" fontId="16" fillId="0" borderId="0" xfId="0" applyNumberFormat="1" applyFont="1" applyFill="1" applyBorder="1" applyAlignment="1" applyProtection="1"/>
    <xf numFmtId="0" fontId="17" fillId="2" borderId="25" xfId="0" applyNumberFormat="1" applyFont="1" applyFill="1" applyBorder="1" applyAlignment="1" applyProtection="1">
      <alignment horizontal="center" vertical="center" wrapText="1"/>
    </xf>
    <xf numFmtId="0" fontId="18" fillId="0" borderId="25" xfId="0" applyNumberFormat="1" applyFont="1" applyFill="1" applyBorder="1" applyAlignment="1" applyProtection="1"/>
    <xf numFmtId="0" fontId="21"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xf>
    <xf numFmtId="0" fontId="20" fillId="0" borderId="26" xfId="0" applyNumberFormat="1" applyFont="1" applyFill="1" applyBorder="1" applyAlignment="1" applyProtection="1">
      <alignment horizontal="center" vertical="center" wrapText="1"/>
    </xf>
    <xf numFmtId="0" fontId="21" fillId="0" borderId="26" xfId="0" applyNumberFormat="1" applyFont="1" applyFill="1" applyBorder="1" applyAlignment="1" applyProtection="1">
      <alignment horizontal="center" vertical="center"/>
    </xf>
    <xf numFmtId="0" fontId="22" fillId="0" borderId="26" xfId="0" applyNumberFormat="1" applyFont="1" applyFill="1" applyBorder="1" applyAlignment="1" applyProtection="1">
      <alignment horizontal="center" vertical="center" wrapText="1"/>
    </xf>
    <xf numFmtId="166" fontId="22" fillId="0" borderId="26" xfId="0" applyNumberFormat="1" applyFont="1" applyFill="1" applyBorder="1" applyAlignment="1" applyProtection="1">
      <alignment horizontal="center" vertical="center"/>
    </xf>
    <xf numFmtId="0" fontId="12" fillId="0" borderId="25" xfId="0" applyNumberFormat="1" applyFont="1" applyFill="1" applyBorder="1" applyAlignment="1" applyProtection="1"/>
    <xf numFmtId="0" fontId="20" fillId="2" borderId="27" xfId="0" applyNumberFormat="1" applyFont="1" applyFill="1" applyBorder="1" applyAlignment="1" applyProtection="1">
      <alignment horizontal="left" vertical="center"/>
    </xf>
    <xf numFmtId="0" fontId="20" fillId="2" borderId="28" xfId="0" applyNumberFormat="1" applyFont="1" applyFill="1" applyBorder="1" applyAlignment="1" applyProtection="1"/>
    <xf numFmtId="0" fontId="20" fillId="2" borderId="29" xfId="0" applyNumberFormat="1" applyFont="1" applyFill="1" applyBorder="1" applyAlignment="1" applyProtection="1"/>
    <xf numFmtId="0" fontId="20" fillId="2" borderId="30" xfId="0" applyNumberFormat="1" applyFont="1" applyFill="1" applyBorder="1" applyAlignment="1" applyProtection="1"/>
    <xf numFmtId="0" fontId="20" fillId="2" borderId="31" xfId="0" applyNumberFormat="1" applyFont="1" applyFill="1" applyBorder="1" applyAlignment="1" applyProtection="1"/>
    <xf numFmtId="0" fontId="20" fillId="0" borderId="32" xfId="0" applyNumberFormat="1" applyFont="1" applyFill="1" applyBorder="1" applyAlignment="1" applyProtection="1">
      <alignment horizontal="left" vertical="center"/>
    </xf>
    <xf numFmtId="0" fontId="21" fillId="0" borderId="33" xfId="0" applyNumberFormat="1" applyFont="1" applyFill="1" applyBorder="1" applyAlignment="1" applyProtection="1">
      <alignment horizontal="center" vertical="center"/>
    </xf>
    <xf numFmtId="0" fontId="21" fillId="0" borderId="33" xfId="0" applyNumberFormat="1" applyFont="1" applyFill="1" applyBorder="1" applyAlignment="1" applyProtection="1">
      <alignment horizontal="center" vertical="center" wrapText="1"/>
    </xf>
    <xf numFmtId="166" fontId="21" fillId="0" borderId="33" xfId="0" applyNumberFormat="1" applyFont="1" applyFill="1" applyBorder="1" applyAlignment="1" applyProtection="1">
      <alignment horizontal="center" vertical="center"/>
    </xf>
    <xf numFmtId="0" fontId="20" fillId="0" borderId="34" xfId="0" applyNumberFormat="1" applyFont="1" applyFill="1" applyBorder="1" applyAlignment="1" applyProtection="1">
      <alignment horizontal="left" vertical="center" wrapText="1"/>
    </xf>
    <xf numFmtId="0" fontId="21" fillId="0" borderId="35" xfId="0" applyNumberFormat="1" applyFont="1" applyFill="1" applyBorder="1" applyAlignment="1" applyProtection="1">
      <alignment horizontal="center" vertical="center"/>
    </xf>
    <xf numFmtId="0" fontId="21" fillId="0" borderId="35" xfId="0" applyNumberFormat="1" applyFont="1" applyFill="1" applyBorder="1" applyAlignment="1" applyProtection="1">
      <alignment horizontal="center" vertical="center" wrapText="1"/>
    </xf>
    <xf numFmtId="166" fontId="21" fillId="0" borderId="35" xfId="0" applyNumberFormat="1" applyFont="1" applyFill="1" applyBorder="1" applyAlignment="1" applyProtection="1">
      <alignment horizontal="center" vertical="center"/>
    </xf>
    <xf numFmtId="166" fontId="21" fillId="0" borderId="36" xfId="0" applyNumberFormat="1" applyFont="1" applyFill="1" applyBorder="1" applyAlignment="1" applyProtection="1">
      <alignment horizontal="center" vertical="center"/>
    </xf>
    <xf numFmtId="0" fontId="20" fillId="0" borderId="0" xfId="0" applyNumberFormat="1" applyFont="1" applyFill="1" applyBorder="1" applyAlignment="1" applyProtection="1"/>
    <xf numFmtId="0" fontId="20" fillId="0" borderId="37" xfId="0" applyNumberFormat="1" applyFont="1" applyFill="1" applyBorder="1" applyAlignment="1" applyProtection="1"/>
    <xf numFmtId="0" fontId="20" fillId="0" borderId="38" xfId="0" applyNumberFormat="1" applyFont="1" applyFill="1" applyBorder="1" applyAlignment="1" applyProtection="1"/>
    <xf numFmtId="0" fontId="20" fillId="0" borderId="39" xfId="0" applyNumberFormat="1" applyFont="1" applyFill="1" applyBorder="1" applyAlignment="1" applyProtection="1"/>
    <xf numFmtId="0" fontId="20" fillId="2" borderId="40" xfId="0" applyNumberFormat="1" applyFont="1" applyFill="1" applyBorder="1" applyAlignment="1" applyProtection="1">
      <alignment horizontal="left" vertical="center"/>
    </xf>
    <xf numFmtId="0" fontId="20" fillId="2" borderId="41" xfId="0" applyNumberFormat="1" applyFont="1" applyFill="1" applyBorder="1" applyAlignment="1" applyProtection="1"/>
    <xf numFmtId="43" fontId="20" fillId="2" borderId="41" xfId="0" applyNumberFormat="1" applyFont="1" applyFill="1" applyBorder="1" applyAlignment="1" applyProtection="1"/>
    <xf numFmtId="43" fontId="20" fillId="2" borderId="42" xfId="0" applyNumberFormat="1" applyFont="1" applyFill="1" applyBorder="1" applyAlignment="1" applyProtection="1"/>
    <xf numFmtId="43" fontId="20" fillId="2" borderId="43" xfId="0" applyNumberFormat="1" applyFont="1" applyFill="1" applyBorder="1" applyAlignment="1" applyProtection="1"/>
    <xf numFmtId="0" fontId="20" fillId="0" borderId="44" xfId="0" applyNumberFormat="1" applyFont="1" applyFill="1" applyBorder="1" applyAlignment="1" applyProtection="1"/>
    <xf numFmtId="0" fontId="20" fillId="0" borderId="25" xfId="0" applyNumberFormat="1" applyFont="1" applyFill="1" applyBorder="1" applyAlignment="1" applyProtection="1"/>
    <xf numFmtId="43" fontId="20" fillId="0" borderId="25" xfId="0" applyNumberFormat="1" applyFont="1" applyFill="1" applyBorder="1" applyAlignment="1" applyProtection="1"/>
    <xf numFmtId="43" fontId="20" fillId="0" borderId="45" xfId="0" applyNumberFormat="1" applyFont="1" applyFill="1" applyBorder="1" applyAlignment="1" applyProtection="1"/>
    <xf numFmtId="167" fontId="21" fillId="4" borderId="25" xfId="0" applyNumberFormat="1" applyFont="1" applyFill="1" applyBorder="1" applyAlignment="1" applyProtection="1">
      <alignment vertical="center"/>
      <protection locked="0"/>
    </xf>
    <xf numFmtId="167" fontId="20" fillId="0" borderId="25" xfId="0" applyNumberFormat="1" applyFont="1" applyFill="1" applyBorder="1" applyAlignment="1" applyProtection="1"/>
    <xf numFmtId="167" fontId="20" fillId="0" borderId="45" xfId="0" applyNumberFormat="1" applyFont="1" applyFill="1" applyBorder="1" applyAlignment="1" applyProtection="1"/>
    <xf numFmtId="0" fontId="20" fillId="2" borderId="42" xfId="0" applyNumberFormat="1" applyFont="1" applyFill="1" applyBorder="1" applyAlignment="1" applyProtection="1"/>
    <xf numFmtId="0" fontId="20" fillId="2" borderId="43" xfId="0" applyNumberFormat="1" applyFont="1" applyFill="1" applyBorder="1" applyAlignment="1" applyProtection="1"/>
    <xf numFmtId="167" fontId="21" fillId="4" borderId="45" xfId="0" applyNumberFormat="1" applyFont="1" applyFill="1" applyBorder="1" applyAlignment="1" applyProtection="1">
      <alignment vertical="center"/>
      <protection locked="0"/>
    </xf>
    <xf numFmtId="0" fontId="20" fillId="0" borderId="34" xfId="0" applyNumberFormat="1" applyFont="1" applyFill="1" applyBorder="1" applyAlignment="1" applyProtection="1"/>
    <xf numFmtId="0" fontId="20" fillId="0" borderId="35" xfId="0" applyNumberFormat="1" applyFont="1" applyFill="1" applyBorder="1" applyAlignment="1" applyProtection="1"/>
    <xf numFmtId="43" fontId="20" fillId="0" borderId="35" xfId="0" applyNumberFormat="1" applyFont="1" applyFill="1" applyBorder="1" applyAlignment="1" applyProtection="1"/>
    <xf numFmtId="43" fontId="20" fillId="0" borderId="36" xfId="0" applyNumberFormat="1" applyFont="1" applyFill="1" applyBorder="1" applyAlignment="1" applyProtection="1"/>
    <xf numFmtId="0" fontId="20" fillId="2" borderId="46" xfId="0" applyNumberFormat="1" applyFont="1" applyFill="1" applyBorder="1" applyAlignment="1" applyProtection="1">
      <alignment horizontal="left" vertical="center"/>
    </xf>
    <xf numFmtId="0" fontId="20" fillId="2" borderId="47" xfId="0" applyNumberFormat="1" applyFont="1" applyFill="1" applyBorder="1" applyAlignment="1" applyProtection="1"/>
    <xf numFmtId="43" fontId="20" fillId="2" borderId="47" xfId="0" applyNumberFormat="1" applyFont="1" applyFill="1" applyBorder="1" applyAlignment="1" applyProtection="1"/>
    <xf numFmtId="43" fontId="20" fillId="2" borderId="48" xfId="0" applyNumberFormat="1" applyFont="1" applyFill="1" applyBorder="1" applyAlignment="1" applyProtection="1"/>
    <xf numFmtId="43" fontId="12" fillId="5" borderId="0" xfId="0" applyNumberFormat="1" applyFont="1" applyFill="1" applyBorder="1" applyAlignment="1" applyProtection="1"/>
    <xf numFmtId="0" fontId="12" fillId="0" borderId="37" xfId="0" applyNumberFormat="1" applyFont="1" applyFill="1" applyBorder="1" applyAlignment="1" applyProtection="1"/>
    <xf numFmtId="0" fontId="12" fillId="0" borderId="38" xfId="0" applyNumberFormat="1" applyFont="1" applyFill="1" applyBorder="1" applyAlignment="1" applyProtection="1"/>
    <xf numFmtId="0" fontId="12" fillId="0" borderId="39" xfId="0" applyNumberFormat="1" applyFont="1" applyFill="1" applyBorder="1" applyAlignment="1" applyProtection="1"/>
    <xf numFmtId="0" fontId="24" fillId="0" borderId="0" xfId="0" applyNumberFormat="1" applyFont="1" applyFill="1" applyBorder="1" applyAlignment="1" applyProtection="1"/>
    <xf numFmtId="0" fontId="23" fillId="0" borderId="49" xfId="0" applyNumberFormat="1" applyFont="1" applyFill="1" applyBorder="1" applyAlignment="1" applyProtection="1"/>
    <xf numFmtId="0" fontId="23" fillId="0" borderId="50" xfId="0" applyNumberFormat="1" applyFont="1" applyFill="1" applyBorder="1" applyAlignment="1" applyProtection="1"/>
    <xf numFmtId="43" fontId="23" fillId="0" borderId="50" xfId="0" applyNumberFormat="1" applyFont="1" applyFill="1" applyBorder="1" applyAlignment="1" applyProtection="1"/>
    <xf numFmtId="43" fontId="23" fillId="0" borderId="51" xfId="0" applyNumberFormat="1" applyFont="1" applyFill="1" applyBorder="1" applyAlignment="1" applyProtection="1"/>
    <xf numFmtId="0" fontId="20" fillId="0" borderId="32" xfId="0" applyNumberFormat="1" applyFont="1" applyFill="1" applyBorder="1" applyAlignment="1" applyProtection="1"/>
    <xf numFmtId="0" fontId="20" fillId="0" borderId="33" xfId="0" applyNumberFormat="1" applyFont="1" applyFill="1" applyBorder="1" applyAlignment="1" applyProtection="1"/>
    <xf numFmtId="43" fontId="20" fillId="0" borderId="33" xfId="0" applyNumberFormat="1" applyFont="1" applyFill="1" applyBorder="1" applyAlignment="1" applyProtection="1"/>
    <xf numFmtId="43" fontId="20" fillId="0" borderId="52" xfId="0" applyNumberFormat="1" applyFont="1" applyFill="1" applyBorder="1" applyAlignment="1" applyProtection="1"/>
    <xf numFmtId="0" fontId="23" fillId="0" borderId="44" xfId="0" applyNumberFormat="1" applyFont="1" applyFill="1" applyBorder="1" applyAlignment="1" applyProtection="1"/>
    <xf numFmtId="0" fontId="23" fillId="0" borderId="25" xfId="0" applyNumberFormat="1" applyFont="1" applyFill="1" applyBorder="1" applyAlignment="1" applyProtection="1"/>
    <xf numFmtId="43" fontId="23" fillId="0" borderId="25" xfId="0" applyNumberFormat="1" applyFont="1" applyFill="1" applyBorder="1" applyAlignment="1" applyProtection="1"/>
    <xf numFmtId="43" fontId="23" fillId="0" borderId="45" xfId="0" applyNumberFormat="1" applyFont="1" applyFill="1" applyBorder="1" applyAlignment="1" applyProtection="1"/>
    <xf numFmtId="0" fontId="20" fillId="0" borderId="46" xfId="0" applyNumberFormat="1" applyFont="1" applyFill="1" applyBorder="1" applyAlignment="1" applyProtection="1"/>
    <xf numFmtId="0" fontId="20" fillId="0" borderId="47" xfId="0" applyNumberFormat="1" applyFont="1" applyFill="1" applyBorder="1" applyAlignment="1" applyProtection="1"/>
    <xf numFmtId="43" fontId="20" fillId="0" borderId="47" xfId="0" applyNumberFormat="1" applyFont="1" applyFill="1" applyBorder="1" applyAlignment="1" applyProtection="1"/>
    <xf numFmtId="43" fontId="20" fillId="0" borderId="48" xfId="0" applyNumberFormat="1" applyFont="1" applyFill="1" applyBorder="1" applyAlignment="1" applyProtection="1"/>
    <xf numFmtId="0" fontId="20" fillId="0" borderId="53" xfId="0" applyNumberFormat="1" applyFont="1" applyFill="1" applyBorder="1" applyAlignment="1" applyProtection="1"/>
    <xf numFmtId="0" fontId="20" fillId="0" borderId="26" xfId="0" applyNumberFormat="1" applyFont="1" applyFill="1" applyBorder="1" applyAlignment="1" applyProtection="1"/>
    <xf numFmtId="43" fontId="20" fillId="0" borderId="26" xfId="0" applyNumberFormat="1" applyFont="1" applyFill="1" applyBorder="1" applyAlignment="1" applyProtection="1"/>
    <xf numFmtId="43" fontId="20" fillId="0" borderId="54" xfId="0" applyNumberFormat="1" applyFont="1" applyFill="1" applyBorder="1" applyAlignment="1" applyProtection="1"/>
    <xf numFmtId="0" fontId="13" fillId="0" borderId="0" xfId="0" applyNumberFormat="1" applyFont="1" applyFill="1" applyBorder="1" applyAlignment="1" applyProtection="1">
      <alignment vertical="center"/>
    </xf>
    <xf numFmtId="0" fontId="25" fillId="0" borderId="49" xfId="0" applyNumberFormat="1" applyFont="1" applyFill="1" applyBorder="1" applyAlignment="1" applyProtection="1">
      <alignment horizontal="left" vertical="center"/>
    </xf>
    <xf numFmtId="0" fontId="20" fillId="0" borderId="50" xfId="0" applyNumberFormat="1" applyFont="1" applyFill="1" applyBorder="1" applyAlignment="1" applyProtection="1"/>
    <xf numFmtId="43" fontId="20" fillId="0" borderId="50" xfId="0" applyNumberFormat="1" applyFont="1" applyFill="1" applyBorder="1" applyAlignment="1" applyProtection="1"/>
    <xf numFmtId="43" fontId="20" fillId="0" borderId="51" xfId="0" applyNumberFormat="1" applyFont="1" applyFill="1" applyBorder="1" applyAlignment="1" applyProtection="1"/>
    <xf numFmtId="43" fontId="12" fillId="0" borderId="0" xfId="0" applyNumberFormat="1" applyFont="1" applyFill="1" applyBorder="1" applyAlignment="1" applyProtection="1"/>
    <xf numFmtId="0" fontId="26" fillId="0" borderId="0" xfId="0" applyNumberFormat="1" applyFont="1" applyFill="1" applyBorder="1" applyAlignment="1" applyProtection="1"/>
    <xf numFmtId="168" fontId="26" fillId="0" borderId="0" xfId="0" applyNumberFormat="1" applyFont="1" applyFill="1" applyBorder="1" applyAlignment="1" applyProtection="1"/>
    <xf numFmtId="0" fontId="26" fillId="0" borderId="0" xfId="0" applyNumberFormat="1" applyFont="1" applyFill="1" applyBorder="1" applyAlignment="1" applyProtection="1">
      <alignment horizontal="center"/>
    </xf>
    <xf numFmtId="168" fontId="26" fillId="0" borderId="0" xfId="0" applyNumberFormat="1" applyFont="1" applyFill="1" applyBorder="1" applyAlignment="1" applyProtection="1">
      <alignment horizontal="center"/>
    </xf>
    <xf numFmtId="49" fontId="26" fillId="0" borderId="25" xfId="0" applyNumberFormat="1" applyFont="1" applyFill="1" applyBorder="1" applyAlignment="1" applyProtection="1">
      <alignment horizontal="center" vertical="center" wrapText="1"/>
    </xf>
    <xf numFmtId="0" fontId="26" fillId="0" borderId="64" xfId="0" applyNumberFormat="1" applyFont="1" applyFill="1" applyBorder="1" applyAlignment="1" applyProtection="1">
      <alignment horizontal="left"/>
    </xf>
    <xf numFmtId="168" fontId="26" fillId="6" borderId="25" xfId="0" applyNumberFormat="1" applyFont="1" applyFill="1" applyBorder="1" applyAlignment="1" applyProtection="1">
      <alignment horizontal="center"/>
    </xf>
    <xf numFmtId="168" fontId="26" fillId="6" borderId="26" xfId="0" applyNumberFormat="1" applyFont="1" applyFill="1" applyBorder="1" applyAlignment="1" applyProtection="1">
      <alignment horizontal="center"/>
    </xf>
    <xf numFmtId="168" fontId="26" fillId="0" borderId="25" xfId="0" applyNumberFormat="1" applyFont="1" applyFill="1" applyBorder="1" applyAlignment="1" applyProtection="1">
      <alignment horizontal="center"/>
    </xf>
    <xf numFmtId="168" fontId="26" fillId="6" borderId="0" xfId="0" applyNumberFormat="1" applyFont="1" applyFill="1" applyBorder="1" applyAlignment="1" applyProtection="1">
      <alignment horizontal="center"/>
    </xf>
    <xf numFmtId="0" fontId="26" fillId="0" borderId="65" xfId="0" applyNumberFormat="1" applyFont="1" applyFill="1" applyBorder="1" applyAlignment="1" applyProtection="1">
      <alignment horizontal="left"/>
    </xf>
    <xf numFmtId="168" fontId="26" fillId="0" borderId="26" xfId="0" applyNumberFormat="1" applyFont="1" applyFill="1" applyBorder="1" applyAlignment="1" applyProtection="1">
      <alignment horizontal="center"/>
    </xf>
    <xf numFmtId="0" fontId="26" fillId="0" borderId="66" xfId="0" applyNumberFormat="1" applyFont="1" applyFill="1" applyBorder="1" applyAlignment="1" applyProtection="1">
      <alignment horizontal="left"/>
    </xf>
    <xf numFmtId="0" fontId="26" fillId="0" borderId="53" xfId="0" applyNumberFormat="1" applyFont="1" applyFill="1" applyBorder="1" applyAlignment="1" applyProtection="1">
      <alignment horizontal="left"/>
    </xf>
    <xf numFmtId="168" fontId="26" fillId="0" borderId="26" xfId="0" applyNumberFormat="1" applyFont="1" applyFill="1" applyBorder="1" applyAlignment="1" applyProtection="1"/>
    <xf numFmtId="0" fontId="27" fillId="6" borderId="49" xfId="0" applyNumberFormat="1" applyFont="1" applyFill="1" applyBorder="1" applyAlignment="1" applyProtection="1">
      <alignment horizontal="left"/>
    </xf>
    <xf numFmtId="168" fontId="26" fillId="0" borderId="51" xfId="0" applyNumberFormat="1" applyFont="1" applyFill="1" applyBorder="1" applyAlignment="1" applyProtection="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2" borderId="0" xfId="0" applyNumberFormat="1" applyFont="1" applyFill="1" applyBorder="1" applyAlignment="1" applyProtection="1">
      <alignment horizontal="center"/>
    </xf>
    <xf numFmtId="0" fontId="12" fillId="3" borderId="0" xfId="0" applyNumberFormat="1" applyFont="1" applyFill="1" applyBorder="1" applyAlignment="1" applyProtection="1">
      <alignment horizontal="center"/>
    </xf>
    <xf numFmtId="168" fontId="26" fillId="0" borderId="58" xfId="0" applyNumberFormat="1" applyFont="1" applyFill="1" applyBorder="1" applyAlignment="1" applyProtection="1">
      <alignment horizontal="center" vertical="center" wrapText="1"/>
    </xf>
    <xf numFmtId="168" fontId="26" fillId="0" borderId="61" xfId="0" applyNumberFormat="1" applyFont="1" applyFill="1" applyBorder="1" applyAlignment="1" applyProtection="1">
      <alignment horizontal="center" vertical="center" wrapText="1"/>
    </xf>
    <xf numFmtId="0" fontId="26" fillId="0" borderId="62" xfId="0" applyNumberFormat="1" applyFont="1" applyFill="1" applyBorder="1" applyAlignment="1" applyProtection="1">
      <alignment horizontal="center" vertical="center" wrapText="1"/>
    </xf>
    <xf numFmtId="0" fontId="26" fillId="0" borderId="63" xfId="0" applyNumberFormat="1" applyFont="1" applyFill="1" applyBorder="1" applyAlignment="1" applyProtection="1">
      <alignment horizontal="center" vertical="center" wrapText="1"/>
    </xf>
    <xf numFmtId="0" fontId="26" fillId="0" borderId="0" xfId="0" applyNumberFormat="1" applyFont="1" applyFill="1" applyBorder="1" applyAlignment="1" applyProtection="1">
      <alignment horizontal="center" wrapText="1"/>
    </xf>
    <xf numFmtId="0" fontId="26" fillId="0" borderId="55" xfId="0" applyNumberFormat="1" applyFont="1" applyFill="1" applyBorder="1" applyAlignment="1" applyProtection="1">
      <alignment horizontal="center" vertical="center"/>
    </xf>
    <xf numFmtId="0" fontId="26" fillId="0" borderId="32" xfId="0" applyNumberFormat="1" applyFont="1" applyFill="1" applyBorder="1" applyAlignment="1" applyProtection="1">
      <alignment horizontal="center" vertical="center"/>
    </xf>
    <xf numFmtId="49" fontId="26" fillId="0" borderId="56" xfId="0" applyNumberFormat="1" applyFont="1" applyFill="1" applyBorder="1" applyAlignment="1" applyProtection="1">
      <alignment horizontal="center" vertical="center"/>
    </xf>
    <xf numFmtId="49" fontId="26" fillId="0" borderId="57" xfId="0" applyNumberFormat="1" applyFont="1" applyFill="1" applyBorder="1" applyAlignment="1" applyProtection="1">
      <alignment horizontal="center" vertical="center"/>
    </xf>
    <xf numFmtId="49" fontId="26" fillId="0" borderId="59" xfId="0" applyNumberFormat="1" applyFont="1" applyFill="1" applyBorder="1" applyAlignment="1" applyProtection="1">
      <alignment horizontal="center" vertical="center"/>
    </xf>
    <xf numFmtId="49" fontId="26" fillId="0" borderId="60"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144" t="s">
        <v>3</v>
      </c>
      <c r="B5" s="144"/>
      <c r="C5" s="144"/>
    </row>
    <row r="7" spans="1:3" s="1" customFormat="1" ht="18.95" customHeight="1" x14ac:dyDescent="0.3">
      <c r="A7" s="145" t="s">
        <v>4</v>
      </c>
      <c r="B7" s="145"/>
      <c r="C7" s="145"/>
    </row>
    <row r="9" spans="1:3" s="1" customFormat="1" ht="15.95" customHeight="1" x14ac:dyDescent="0.25">
      <c r="A9" s="144" t="s">
        <v>5</v>
      </c>
      <c r="B9" s="144"/>
      <c r="C9" s="144"/>
    </row>
    <row r="10" spans="1:3" s="1" customFormat="1" ht="15.95" customHeight="1" x14ac:dyDescent="0.25">
      <c r="A10" s="146" t="s">
        <v>6</v>
      </c>
      <c r="B10" s="146"/>
      <c r="C10" s="146"/>
    </row>
    <row r="12" spans="1:3" s="1" customFormat="1" ht="15.95" customHeight="1" x14ac:dyDescent="0.25">
      <c r="A12" s="144" t="s">
        <v>7</v>
      </c>
      <c r="B12" s="144"/>
      <c r="C12" s="144"/>
    </row>
    <row r="13" spans="1:3" s="1" customFormat="1" ht="15.95" customHeight="1" x14ac:dyDescent="0.25">
      <c r="A13" s="146" t="s">
        <v>8</v>
      </c>
      <c r="B13" s="146"/>
      <c r="C13" s="146"/>
    </row>
    <row r="15" spans="1:3" s="1" customFormat="1" ht="48" customHeight="1" x14ac:dyDescent="0.25">
      <c r="A15" s="147" t="s">
        <v>9</v>
      </c>
      <c r="B15" s="147"/>
      <c r="C15" s="147"/>
    </row>
    <row r="16" spans="1:3" s="1" customFormat="1" ht="15.95" customHeight="1" x14ac:dyDescent="0.25">
      <c r="A16" s="146" t="s">
        <v>10</v>
      </c>
      <c r="B16" s="146"/>
      <c r="C16" s="146"/>
    </row>
    <row r="18" spans="1:3" s="1" customFormat="1" ht="18.95" customHeight="1" x14ac:dyDescent="0.3">
      <c r="A18" s="148" t="s">
        <v>11</v>
      </c>
      <c r="B18" s="148"/>
      <c r="C18" s="1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143"/>
      <c r="B24" s="143"/>
      <c r="C24" s="1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143"/>
      <c r="B39" s="143"/>
      <c r="C39" s="143"/>
    </row>
    <row r="40" spans="1:3" s="1" customFormat="1" ht="114.95"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143"/>
      <c r="B47" s="143"/>
      <c r="C47" s="14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144" t="s">
        <v>3</v>
      </c>
      <c r="B4" s="144"/>
      <c r="C4" s="144"/>
      <c r="D4" s="144"/>
      <c r="E4" s="144"/>
      <c r="F4" s="144"/>
      <c r="G4" s="144"/>
      <c r="H4" s="144"/>
      <c r="I4" s="144"/>
      <c r="J4" s="144"/>
      <c r="K4" s="144"/>
      <c r="L4" s="144"/>
      <c r="M4" s="144"/>
      <c r="N4" s="144"/>
      <c r="O4" s="144"/>
      <c r="P4" s="144"/>
      <c r="Q4" s="144"/>
      <c r="R4" s="144"/>
      <c r="S4" s="144"/>
      <c r="T4" s="144"/>
      <c r="U4" s="144"/>
    </row>
    <row r="5" spans="1:29" ht="15.95" customHeight="1" x14ac:dyDescent="0.25"/>
    <row r="6" spans="1:29" ht="18.95" customHeight="1" x14ac:dyDescent="0.3">
      <c r="A6" s="145" t="s">
        <v>4</v>
      </c>
      <c r="B6" s="145"/>
      <c r="C6" s="145"/>
      <c r="D6" s="145"/>
      <c r="E6" s="145"/>
      <c r="F6" s="145"/>
      <c r="G6" s="145"/>
      <c r="H6" s="145"/>
      <c r="I6" s="145"/>
      <c r="J6" s="145"/>
      <c r="K6" s="145"/>
      <c r="L6" s="145"/>
      <c r="M6" s="145"/>
      <c r="N6" s="145"/>
      <c r="O6" s="145"/>
      <c r="P6" s="145"/>
      <c r="Q6" s="145"/>
      <c r="R6" s="145"/>
      <c r="S6" s="145"/>
      <c r="T6" s="145"/>
      <c r="U6" s="145"/>
    </row>
    <row r="7" spans="1:29" ht="15.95" customHeight="1" x14ac:dyDescent="0.25"/>
    <row r="8" spans="1:29" ht="15.95" customHeight="1" x14ac:dyDescent="0.25">
      <c r="A8" s="144" t="s">
        <v>5</v>
      </c>
      <c r="B8" s="144"/>
      <c r="C8" s="144"/>
      <c r="D8" s="144"/>
      <c r="E8" s="144"/>
      <c r="F8" s="144"/>
      <c r="G8" s="144"/>
      <c r="H8" s="144"/>
      <c r="I8" s="144"/>
      <c r="J8" s="144"/>
      <c r="K8" s="144"/>
      <c r="L8" s="144"/>
      <c r="M8" s="144"/>
      <c r="N8" s="144"/>
      <c r="O8" s="144"/>
      <c r="P8" s="144"/>
      <c r="Q8" s="144"/>
      <c r="R8" s="144"/>
      <c r="S8" s="144"/>
      <c r="T8" s="144"/>
      <c r="U8" s="144"/>
    </row>
    <row r="9" spans="1:29" ht="15.95" customHeight="1" x14ac:dyDescent="0.25">
      <c r="A9" s="146" t="s">
        <v>6</v>
      </c>
      <c r="B9" s="146"/>
      <c r="C9" s="146"/>
      <c r="D9" s="146"/>
      <c r="E9" s="146"/>
      <c r="F9" s="146"/>
      <c r="G9" s="146"/>
      <c r="H9" s="146"/>
      <c r="I9" s="146"/>
      <c r="J9" s="146"/>
      <c r="K9" s="146"/>
      <c r="L9" s="146"/>
      <c r="M9" s="146"/>
      <c r="N9" s="146"/>
      <c r="O9" s="146"/>
      <c r="P9" s="146"/>
      <c r="Q9" s="146"/>
      <c r="R9" s="146"/>
      <c r="S9" s="146"/>
      <c r="T9" s="146"/>
      <c r="U9" s="146"/>
    </row>
    <row r="10" spans="1:29" ht="15.95" customHeight="1" x14ac:dyDescent="0.25"/>
    <row r="11" spans="1:29" ht="15.95" customHeight="1" x14ac:dyDescent="0.25">
      <c r="A11" s="144" t="s">
        <v>7</v>
      </c>
      <c r="B11" s="144"/>
      <c r="C11" s="144"/>
      <c r="D11" s="144"/>
      <c r="E11" s="144"/>
      <c r="F11" s="144"/>
      <c r="G11" s="144"/>
      <c r="H11" s="144"/>
      <c r="I11" s="144"/>
      <c r="J11" s="144"/>
      <c r="K11" s="144"/>
      <c r="L11" s="144"/>
      <c r="M11" s="144"/>
      <c r="N11" s="144"/>
      <c r="O11" s="144"/>
      <c r="P11" s="144"/>
      <c r="Q11" s="144"/>
      <c r="R11" s="144"/>
      <c r="S11" s="144"/>
      <c r="T11" s="144"/>
      <c r="U11" s="144"/>
    </row>
    <row r="12" spans="1:29" ht="15.95" customHeight="1" x14ac:dyDescent="0.25">
      <c r="A12" s="146" t="s">
        <v>8</v>
      </c>
      <c r="B12" s="146"/>
      <c r="C12" s="146"/>
      <c r="D12" s="146"/>
      <c r="E12" s="146"/>
      <c r="F12" s="146"/>
      <c r="G12" s="146"/>
      <c r="H12" s="146"/>
      <c r="I12" s="146"/>
      <c r="J12" s="146"/>
      <c r="K12" s="146"/>
      <c r="L12" s="146"/>
      <c r="M12" s="146"/>
      <c r="N12" s="146"/>
      <c r="O12" s="146"/>
      <c r="P12" s="146"/>
      <c r="Q12" s="146"/>
      <c r="R12" s="146"/>
      <c r="S12" s="146"/>
      <c r="T12" s="146"/>
      <c r="U12" s="146"/>
    </row>
    <row r="13" spans="1:29" ht="15.95" customHeight="1" x14ac:dyDescent="0.25"/>
    <row r="14" spans="1:29" ht="15.95" customHeight="1" x14ac:dyDescent="0.25">
      <c r="A14" s="147" t="s">
        <v>9</v>
      </c>
      <c r="B14" s="147"/>
      <c r="C14" s="147"/>
      <c r="D14" s="147"/>
      <c r="E14" s="147"/>
      <c r="F14" s="147"/>
      <c r="G14" s="147"/>
      <c r="H14" s="147"/>
      <c r="I14" s="147"/>
      <c r="J14" s="147"/>
      <c r="K14" s="147"/>
      <c r="L14" s="147"/>
      <c r="M14" s="147"/>
      <c r="N14" s="147"/>
      <c r="O14" s="147"/>
      <c r="P14" s="147"/>
      <c r="Q14" s="147"/>
      <c r="R14" s="147"/>
      <c r="S14" s="147"/>
      <c r="T14" s="147"/>
      <c r="U14" s="147"/>
    </row>
    <row r="15" spans="1:29" ht="15.95" customHeight="1" x14ac:dyDescent="0.25">
      <c r="A15" s="146" t="s">
        <v>10</v>
      </c>
      <c r="B15" s="146"/>
      <c r="C15" s="146"/>
      <c r="D15" s="146"/>
      <c r="E15" s="146"/>
      <c r="F15" s="146"/>
      <c r="G15" s="146"/>
      <c r="H15" s="146"/>
      <c r="I15" s="146"/>
      <c r="J15" s="146"/>
      <c r="K15" s="146"/>
      <c r="L15" s="146"/>
      <c r="M15" s="146"/>
      <c r="N15" s="146"/>
      <c r="O15" s="146"/>
      <c r="P15" s="146"/>
      <c r="Q15" s="146"/>
      <c r="R15" s="146"/>
      <c r="S15" s="146"/>
      <c r="T15" s="146"/>
      <c r="U15" s="146"/>
    </row>
    <row r="16" spans="1:29" ht="15.95" customHeight="1" x14ac:dyDescent="0.25"/>
    <row r="17" spans="1:29" ht="15.95" customHeight="1" x14ac:dyDescent="0.25"/>
    <row r="18" spans="1:29" ht="18.95" customHeight="1" x14ac:dyDescent="0.3">
      <c r="A18" s="151" t="s">
        <v>394</v>
      </c>
      <c r="B18" s="151"/>
      <c r="C18" s="151"/>
      <c r="D18" s="151"/>
      <c r="E18" s="151"/>
      <c r="F18" s="151"/>
      <c r="G18" s="151"/>
      <c r="H18" s="151"/>
      <c r="I18" s="151"/>
      <c r="J18" s="151"/>
      <c r="K18" s="151"/>
      <c r="L18" s="151"/>
      <c r="M18" s="151"/>
      <c r="N18" s="151"/>
      <c r="O18" s="151"/>
      <c r="P18" s="151"/>
      <c r="Q18" s="151"/>
      <c r="R18" s="151"/>
      <c r="S18" s="151"/>
      <c r="T18" s="151"/>
      <c r="U18" s="151"/>
    </row>
    <row r="19" spans="1:29" ht="11.1" customHeight="1" x14ac:dyDescent="0.25"/>
    <row r="20" spans="1:29" ht="15" customHeight="1" x14ac:dyDescent="0.25">
      <c r="A20" s="181" t="s">
        <v>395</v>
      </c>
      <c r="B20" s="181" t="s">
        <v>396</v>
      </c>
      <c r="C20" s="181" t="s">
        <v>397</v>
      </c>
      <c r="D20" s="181"/>
      <c r="E20" s="181" t="s">
        <v>398</v>
      </c>
      <c r="F20" s="181"/>
      <c r="G20" s="181" t="s">
        <v>399</v>
      </c>
      <c r="H20" s="186" t="s">
        <v>400</v>
      </c>
      <c r="I20" s="186"/>
      <c r="J20" s="186"/>
      <c r="K20" s="186"/>
      <c r="L20" s="186" t="s">
        <v>401</v>
      </c>
      <c r="M20" s="186"/>
      <c r="N20" s="186"/>
      <c r="O20" s="186"/>
      <c r="P20" s="186" t="s">
        <v>402</v>
      </c>
      <c r="Q20" s="186"/>
      <c r="R20" s="186"/>
      <c r="S20" s="186"/>
      <c r="T20" s="186" t="s">
        <v>403</v>
      </c>
      <c r="U20" s="186"/>
      <c r="V20" s="186"/>
      <c r="W20" s="186"/>
      <c r="X20" s="186" t="s">
        <v>404</v>
      </c>
      <c r="Y20" s="186"/>
      <c r="Z20" s="186"/>
      <c r="AA20" s="186"/>
      <c r="AB20" s="181" t="s">
        <v>405</v>
      </c>
      <c r="AC20" s="181"/>
    </row>
    <row r="21" spans="1:29" ht="15" customHeight="1" x14ac:dyDescent="0.25">
      <c r="A21" s="182"/>
      <c r="B21" s="182"/>
      <c r="C21" s="184"/>
      <c r="D21" s="185"/>
      <c r="E21" s="184"/>
      <c r="F21" s="185"/>
      <c r="G21" s="182"/>
      <c r="H21" s="186" t="s">
        <v>322</v>
      </c>
      <c r="I21" s="186"/>
      <c r="J21" s="186" t="s">
        <v>323</v>
      </c>
      <c r="K21" s="186"/>
      <c r="L21" s="186" t="s">
        <v>322</v>
      </c>
      <c r="M21" s="186"/>
      <c r="N21" s="186" t="s">
        <v>323</v>
      </c>
      <c r="O21" s="186"/>
      <c r="P21" s="186" t="s">
        <v>322</v>
      </c>
      <c r="Q21" s="186"/>
      <c r="R21" s="186" t="s">
        <v>323</v>
      </c>
      <c r="S21" s="186"/>
      <c r="T21" s="186" t="s">
        <v>322</v>
      </c>
      <c r="U21" s="186"/>
      <c r="V21" s="186" t="s">
        <v>323</v>
      </c>
      <c r="W21" s="186"/>
      <c r="X21" s="186" t="s">
        <v>322</v>
      </c>
      <c r="Y21" s="186"/>
      <c r="Z21" s="186" t="s">
        <v>323</v>
      </c>
      <c r="AA21" s="186"/>
      <c r="AB21" s="184"/>
      <c r="AC21" s="185"/>
    </row>
    <row r="22" spans="1:29" ht="29.1" customHeight="1" x14ac:dyDescent="0.25">
      <c r="A22" s="183"/>
      <c r="B22" s="183"/>
      <c r="C22" s="26" t="s">
        <v>322</v>
      </c>
      <c r="D22" s="26" t="s">
        <v>323</v>
      </c>
      <c r="E22" s="26" t="s">
        <v>406</v>
      </c>
      <c r="F22" s="26" t="s">
        <v>407</v>
      </c>
      <c r="G22" s="183"/>
      <c r="H22" s="26" t="s">
        <v>408</v>
      </c>
      <c r="I22" s="26" t="s">
        <v>409</v>
      </c>
      <c r="J22" s="26" t="s">
        <v>408</v>
      </c>
      <c r="K22" s="26" t="s">
        <v>409</v>
      </c>
      <c r="L22" s="26" t="s">
        <v>408</v>
      </c>
      <c r="M22" s="26" t="s">
        <v>409</v>
      </c>
      <c r="N22" s="26" t="s">
        <v>408</v>
      </c>
      <c r="O22" s="26" t="s">
        <v>409</v>
      </c>
      <c r="P22" s="26" t="s">
        <v>408</v>
      </c>
      <c r="Q22" s="26" t="s">
        <v>409</v>
      </c>
      <c r="R22" s="26" t="s">
        <v>408</v>
      </c>
      <c r="S22" s="26" t="s">
        <v>409</v>
      </c>
      <c r="T22" s="26" t="s">
        <v>408</v>
      </c>
      <c r="U22" s="26" t="s">
        <v>409</v>
      </c>
      <c r="V22" s="26" t="s">
        <v>408</v>
      </c>
      <c r="W22" s="26" t="s">
        <v>409</v>
      </c>
      <c r="X22" s="26" t="s">
        <v>408</v>
      </c>
      <c r="Y22" s="26" t="s">
        <v>409</v>
      </c>
      <c r="Z22" s="26" t="s">
        <v>408</v>
      </c>
      <c r="AA22" s="26" t="s">
        <v>409</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410</v>
      </c>
      <c r="C24" s="28" t="s">
        <v>411</v>
      </c>
      <c r="D24" s="28" t="s">
        <v>412</v>
      </c>
      <c r="E24" s="28" t="s">
        <v>411</v>
      </c>
      <c r="F24" s="28" t="s">
        <v>412</v>
      </c>
      <c r="G24" s="28" t="s">
        <v>327</v>
      </c>
      <c r="H24" s="28" t="s">
        <v>327</v>
      </c>
      <c r="I24" s="28" t="s">
        <v>61</v>
      </c>
      <c r="J24" s="28" t="s">
        <v>327</v>
      </c>
      <c r="K24" s="28" t="s">
        <v>61</v>
      </c>
      <c r="L24" s="28" t="s">
        <v>327</v>
      </c>
      <c r="M24" s="28" t="s">
        <v>61</v>
      </c>
      <c r="N24" s="28" t="s">
        <v>327</v>
      </c>
      <c r="O24" s="28" t="s">
        <v>61</v>
      </c>
      <c r="P24" s="28" t="s">
        <v>413</v>
      </c>
      <c r="Q24" s="28" t="s">
        <v>24</v>
      </c>
      <c r="R24" s="28" t="s">
        <v>412</v>
      </c>
      <c r="S24" s="28" t="s">
        <v>24</v>
      </c>
      <c r="T24" s="28" t="s">
        <v>327</v>
      </c>
      <c r="U24" s="28" t="s">
        <v>61</v>
      </c>
      <c r="V24" s="28" t="s">
        <v>61</v>
      </c>
      <c r="W24" s="28" t="s">
        <v>61</v>
      </c>
      <c r="X24" s="28" t="s">
        <v>327</v>
      </c>
      <c r="Y24" s="28" t="s">
        <v>61</v>
      </c>
      <c r="Z24" s="28" t="s">
        <v>61</v>
      </c>
      <c r="AA24" s="28" t="s">
        <v>61</v>
      </c>
      <c r="AB24" s="28" t="s">
        <v>413</v>
      </c>
      <c r="AC24" s="28" t="s">
        <v>412</v>
      </c>
    </row>
    <row r="25" spans="1:29" ht="15" customHeight="1" x14ac:dyDescent="0.25">
      <c r="A25" s="28" t="s">
        <v>414</v>
      </c>
      <c r="B25" s="31" t="s">
        <v>415</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416</v>
      </c>
      <c r="B26" s="31" t="s">
        <v>417</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418</v>
      </c>
      <c r="B27" s="31" t="s">
        <v>419</v>
      </c>
      <c r="C27" s="26" t="s">
        <v>411</v>
      </c>
      <c r="D27" s="26" t="s">
        <v>412</v>
      </c>
      <c r="E27" s="26" t="s">
        <v>411</v>
      </c>
      <c r="F27" s="26" t="s">
        <v>412</v>
      </c>
      <c r="G27" s="26" t="s">
        <v>327</v>
      </c>
      <c r="H27" s="26" t="s">
        <v>327</v>
      </c>
      <c r="I27" s="26" t="s">
        <v>61</v>
      </c>
      <c r="J27" s="26" t="s">
        <v>327</v>
      </c>
      <c r="K27" s="26" t="s">
        <v>61</v>
      </c>
      <c r="L27" s="26" t="s">
        <v>327</v>
      </c>
      <c r="M27" s="26" t="s">
        <v>61</v>
      </c>
      <c r="N27" s="26" t="s">
        <v>327</v>
      </c>
      <c r="O27" s="26" t="s">
        <v>61</v>
      </c>
      <c r="P27" s="26" t="s">
        <v>413</v>
      </c>
      <c r="Q27" s="26" t="s">
        <v>24</v>
      </c>
      <c r="R27" s="26" t="s">
        <v>412</v>
      </c>
      <c r="S27" s="26" t="s">
        <v>24</v>
      </c>
      <c r="T27" s="26" t="s">
        <v>327</v>
      </c>
      <c r="U27" s="26" t="s">
        <v>61</v>
      </c>
      <c r="V27" s="26" t="s">
        <v>61</v>
      </c>
      <c r="W27" s="26" t="s">
        <v>61</v>
      </c>
      <c r="X27" s="26" t="s">
        <v>327</v>
      </c>
      <c r="Y27" s="26" t="s">
        <v>61</v>
      </c>
      <c r="Z27" s="26" t="s">
        <v>61</v>
      </c>
      <c r="AA27" s="26" t="s">
        <v>61</v>
      </c>
      <c r="AB27" s="26" t="s">
        <v>413</v>
      </c>
      <c r="AC27" s="26" t="s">
        <v>412</v>
      </c>
    </row>
    <row r="28" spans="1:29" ht="15" customHeight="1" x14ac:dyDescent="0.25">
      <c r="A28" s="28" t="s">
        <v>420</v>
      </c>
      <c r="B28" s="31" t="s">
        <v>421</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422</v>
      </c>
      <c r="B29" s="31" t="s">
        <v>423</v>
      </c>
      <c r="C29" s="26" t="s">
        <v>327</v>
      </c>
      <c r="D29" s="26" t="s">
        <v>327</v>
      </c>
      <c r="E29" s="26" t="s">
        <v>327</v>
      </c>
      <c r="F29" s="26" t="s">
        <v>327</v>
      </c>
      <c r="G29" s="26" t="s">
        <v>327</v>
      </c>
      <c r="H29" s="26" t="s">
        <v>327</v>
      </c>
      <c r="I29" s="26" t="s">
        <v>61</v>
      </c>
      <c r="J29" s="26" t="s">
        <v>327</v>
      </c>
      <c r="K29" s="26" t="s">
        <v>61</v>
      </c>
      <c r="L29" s="26" t="s">
        <v>327</v>
      </c>
      <c r="M29" s="26" t="s">
        <v>61</v>
      </c>
      <c r="N29" s="26" t="s">
        <v>327</v>
      </c>
      <c r="O29" s="26" t="s">
        <v>61</v>
      </c>
      <c r="P29" s="26" t="s">
        <v>327</v>
      </c>
      <c r="Q29" s="26" t="s">
        <v>61</v>
      </c>
      <c r="R29" s="26" t="s">
        <v>327</v>
      </c>
      <c r="S29" s="26" t="s">
        <v>61</v>
      </c>
      <c r="T29" s="26" t="s">
        <v>327</v>
      </c>
      <c r="U29" s="26" t="s">
        <v>61</v>
      </c>
      <c r="V29" s="26" t="s">
        <v>61</v>
      </c>
      <c r="W29" s="26" t="s">
        <v>61</v>
      </c>
      <c r="X29" s="26" t="s">
        <v>327</v>
      </c>
      <c r="Y29" s="26" t="s">
        <v>61</v>
      </c>
      <c r="Z29" s="26" t="s">
        <v>61</v>
      </c>
      <c r="AA29" s="26" t="s">
        <v>61</v>
      </c>
      <c r="AB29" s="26" t="s">
        <v>327</v>
      </c>
      <c r="AC29" s="26" t="s">
        <v>327</v>
      </c>
    </row>
    <row r="30" spans="1:29" s="30" customFormat="1" ht="57.95" customHeight="1" x14ac:dyDescent="0.2">
      <c r="A30" s="28" t="s">
        <v>16</v>
      </c>
      <c r="B30" s="29" t="s">
        <v>424</v>
      </c>
      <c r="C30" s="28" t="s">
        <v>425</v>
      </c>
      <c r="D30" s="28" t="s">
        <v>426</v>
      </c>
      <c r="E30" s="28" t="s">
        <v>425</v>
      </c>
      <c r="F30" s="28" t="s">
        <v>426</v>
      </c>
      <c r="G30" s="28" t="s">
        <v>327</v>
      </c>
      <c r="H30" s="28" t="s">
        <v>327</v>
      </c>
      <c r="I30" s="28" t="s">
        <v>61</v>
      </c>
      <c r="J30" s="28" t="s">
        <v>327</v>
      </c>
      <c r="K30" s="28" t="s">
        <v>61</v>
      </c>
      <c r="L30" s="28" t="s">
        <v>327</v>
      </c>
      <c r="M30" s="28" t="s">
        <v>61</v>
      </c>
      <c r="N30" s="28" t="s">
        <v>327</v>
      </c>
      <c r="O30" s="28" t="s">
        <v>61</v>
      </c>
      <c r="P30" s="28" t="s">
        <v>427</v>
      </c>
      <c r="Q30" s="28" t="s">
        <v>24</v>
      </c>
      <c r="R30" s="28" t="s">
        <v>426</v>
      </c>
      <c r="S30" s="28" t="s">
        <v>24</v>
      </c>
      <c r="T30" s="28" t="s">
        <v>327</v>
      </c>
      <c r="U30" s="28" t="s">
        <v>61</v>
      </c>
      <c r="V30" s="28" t="s">
        <v>61</v>
      </c>
      <c r="W30" s="28" t="s">
        <v>61</v>
      </c>
      <c r="X30" s="28" t="s">
        <v>327</v>
      </c>
      <c r="Y30" s="28" t="s">
        <v>61</v>
      </c>
      <c r="Z30" s="28" t="s">
        <v>61</v>
      </c>
      <c r="AA30" s="28" t="s">
        <v>61</v>
      </c>
      <c r="AB30" s="28" t="s">
        <v>427</v>
      </c>
      <c r="AC30" s="28" t="s">
        <v>426</v>
      </c>
    </row>
    <row r="31" spans="1:29" ht="15" customHeight="1" x14ac:dyDescent="0.25">
      <c r="A31" s="28" t="s">
        <v>428</v>
      </c>
      <c r="B31" s="31" t="s">
        <v>429</v>
      </c>
      <c r="C31" s="26" t="s">
        <v>430</v>
      </c>
      <c r="D31" s="26" t="s">
        <v>431</v>
      </c>
      <c r="E31" s="26" t="s">
        <v>430</v>
      </c>
      <c r="F31" s="26" t="s">
        <v>431</v>
      </c>
      <c r="G31" s="26" t="s">
        <v>327</v>
      </c>
      <c r="H31" s="26" t="s">
        <v>327</v>
      </c>
      <c r="I31" s="26" t="s">
        <v>61</v>
      </c>
      <c r="J31" s="26" t="s">
        <v>327</v>
      </c>
      <c r="K31" s="26" t="s">
        <v>61</v>
      </c>
      <c r="L31" s="26" t="s">
        <v>327</v>
      </c>
      <c r="M31" s="26" t="s">
        <v>61</v>
      </c>
      <c r="N31" s="26" t="s">
        <v>327</v>
      </c>
      <c r="O31" s="26" t="s">
        <v>61</v>
      </c>
      <c r="P31" s="26" t="s">
        <v>432</v>
      </c>
      <c r="Q31" s="26" t="s">
        <v>24</v>
      </c>
      <c r="R31" s="26" t="s">
        <v>431</v>
      </c>
      <c r="S31" s="26" t="s">
        <v>24</v>
      </c>
      <c r="T31" s="26" t="s">
        <v>327</v>
      </c>
      <c r="U31" s="26" t="s">
        <v>61</v>
      </c>
      <c r="V31" s="26" t="s">
        <v>61</v>
      </c>
      <c r="W31" s="26" t="s">
        <v>61</v>
      </c>
      <c r="X31" s="26" t="s">
        <v>327</v>
      </c>
      <c r="Y31" s="26" t="s">
        <v>61</v>
      </c>
      <c r="Z31" s="26" t="s">
        <v>61</v>
      </c>
      <c r="AA31" s="26" t="s">
        <v>61</v>
      </c>
      <c r="AB31" s="26" t="s">
        <v>432</v>
      </c>
      <c r="AC31" s="26" t="s">
        <v>431</v>
      </c>
    </row>
    <row r="32" spans="1:29" ht="29.1" customHeight="1" x14ac:dyDescent="0.25">
      <c r="A32" s="28" t="s">
        <v>433</v>
      </c>
      <c r="B32" s="31" t="s">
        <v>434</v>
      </c>
      <c r="C32" s="26" t="s">
        <v>435</v>
      </c>
      <c r="D32" s="26" t="s">
        <v>436</v>
      </c>
      <c r="E32" s="26" t="s">
        <v>435</v>
      </c>
      <c r="F32" s="26" t="s">
        <v>436</v>
      </c>
      <c r="G32" s="26" t="s">
        <v>327</v>
      </c>
      <c r="H32" s="26" t="s">
        <v>327</v>
      </c>
      <c r="I32" s="26" t="s">
        <v>61</v>
      </c>
      <c r="J32" s="26" t="s">
        <v>327</v>
      </c>
      <c r="K32" s="26" t="s">
        <v>61</v>
      </c>
      <c r="L32" s="26" t="s">
        <v>327</v>
      </c>
      <c r="M32" s="26" t="s">
        <v>61</v>
      </c>
      <c r="N32" s="26" t="s">
        <v>327</v>
      </c>
      <c r="O32" s="26" t="s">
        <v>61</v>
      </c>
      <c r="P32" s="26" t="s">
        <v>437</v>
      </c>
      <c r="Q32" s="26" t="s">
        <v>24</v>
      </c>
      <c r="R32" s="26" t="s">
        <v>436</v>
      </c>
      <c r="S32" s="26" t="s">
        <v>24</v>
      </c>
      <c r="T32" s="26" t="s">
        <v>327</v>
      </c>
      <c r="U32" s="26" t="s">
        <v>61</v>
      </c>
      <c r="V32" s="26" t="s">
        <v>61</v>
      </c>
      <c r="W32" s="26" t="s">
        <v>61</v>
      </c>
      <c r="X32" s="26" t="s">
        <v>327</v>
      </c>
      <c r="Y32" s="26" t="s">
        <v>61</v>
      </c>
      <c r="Z32" s="26" t="s">
        <v>61</v>
      </c>
      <c r="AA32" s="26" t="s">
        <v>61</v>
      </c>
      <c r="AB32" s="26" t="s">
        <v>437</v>
      </c>
      <c r="AC32" s="26" t="s">
        <v>436</v>
      </c>
    </row>
    <row r="33" spans="1:29" ht="15" customHeight="1" x14ac:dyDescent="0.25">
      <c r="A33" s="28" t="s">
        <v>438</v>
      </c>
      <c r="B33" s="31" t="s">
        <v>439</v>
      </c>
      <c r="C33" s="26" t="s">
        <v>440</v>
      </c>
      <c r="D33" s="26" t="s">
        <v>441</v>
      </c>
      <c r="E33" s="26" t="s">
        <v>440</v>
      </c>
      <c r="F33" s="26" t="s">
        <v>441</v>
      </c>
      <c r="G33" s="26" t="s">
        <v>327</v>
      </c>
      <c r="H33" s="26" t="s">
        <v>327</v>
      </c>
      <c r="I33" s="26" t="s">
        <v>61</v>
      </c>
      <c r="J33" s="26" t="s">
        <v>327</v>
      </c>
      <c r="K33" s="26" t="s">
        <v>61</v>
      </c>
      <c r="L33" s="26" t="s">
        <v>327</v>
      </c>
      <c r="M33" s="26" t="s">
        <v>61</v>
      </c>
      <c r="N33" s="26" t="s">
        <v>327</v>
      </c>
      <c r="O33" s="26" t="s">
        <v>61</v>
      </c>
      <c r="P33" s="26" t="s">
        <v>442</v>
      </c>
      <c r="Q33" s="26" t="s">
        <v>24</v>
      </c>
      <c r="R33" s="26" t="s">
        <v>441</v>
      </c>
      <c r="S33" s="26" t="s">
        <v>24</v>
      </c>
      <c r="T33" s="26" t="s">
        <v>327</v>
      </c>
      <c r="U33" s="26" t="s">
        <v>61</v>
      </c>
      <c r="V33" s="26" t="s">
        <v>61</v>
      </c>
      <c r="W33" s="26" t="s">
        <v>61</v>
      </c>
      <c r="X33" s="26" t="s">
        <v>327</v>
      </c>
      <c r="Y33" s="26" t="s">
        <v>61</v>
      </c>
      <c r="Z33" s="26" t="s">
        <v>61</v>
      </c>
      <c r="AA33" s="26" t="s">
        <v>61</v>
      </c>
      <c r="AB33" s="26" t="s">
        <v>442</v>
      </c>
      <c r="AC33" s="26" t="s">
        <v>441</v>
      </c>
    </row>
    <row r="34" spans="1:29" ht="15" customHeight="1" x14ac:dyDescent="0.25">
      <c r="A34" s="28" t="s">
        <v>443</v>
      </c>
      <c r="B34" s="31" t="s">
        <v>444</v>
      </c>
      <c r="C34" s="26" t="s">
        <v>445</v>
      </c>
      <c r="D34" s="26" t="s">
        <v>446</v>
      </c>
      <c r="E34" s="26" t="s">
        <v>445</v>
      </c>
      <c r="F34" s="26" t="s">
        <v>446</v>
      </c>
      <c r="G34" s="26" t="s">
        <v>327</v>
      </c>
      <c r="H34" s="26" t="s">
        <v>327</v>
      </c>
      <c r="I34" s="26" t="s">
        <v>61</v>
      </c>
      <c r="J34" s="26" t="s">
        <v>327</v>
      </c>
      <c r="K34" s="26" t="s">
        <v>61</v>
      </c>
      <c r="L34" s="26" t="s">
        <v>327</v>
      </c>
      <c r="M34" s="26" t="s">
        <v>61</v>
      </c>
      <c r="N34" s="26" t="s">
        <v>327</v>
      </c>
      <c r="O34" s="26" t="s">
        <v>61</v>
      </c>
      <c r="P34" s="26" t="s">
        <v>447</v>
      </c>
      <c r="Q34" s="26" t="s">
        <v>24</v>
      </c>
      <c r="R34" s="26" t="s">
        <v>446</v>
      </c>
      <c r="S34" s="26" t="s">
        <v>24</v>
      </c>
      <c r="T34" s="26" t="s">
        <v>327</v>
      </c>
      <c r="U34" s="26" t="s">
        <v>61</v>
      </c>
      <c r="V34" s="26" t="s">
        <v>61</v>
      </c>
      <c r="W34" s="26" t="s">
        <v>61</v>
      </c>
      <c r="X34" s="26" t="s">
        <v>327</v>
      </c>
      <c r="Y34" s="26" t="s">
        <v>61</v>
      </c>
      <c r="Z34" s="26" t="s">
        <v>61</v>
      </c>
      <c r="AA34" s="26" t="s">
        <v>61</v>
      </c>
      <c r="AB34" s="26" t="s">
        <v>447</v>
      </c>
      <c r="AC34" s="26" t="s">
        <v>446</v>
      </c>
    </row>
    <row r="35" spans="1:29" s="30" customFormat="1" ht="29.1" customHeight="1" x14ac:dyDescent="0.2">
      <c r="A35" s="28" t="s">
        <v>17</v>
      </c>
      <c r="B35" s="29" t="s">
        <v>448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449</v>
      </c>
      <c r="B36" s="31" t="s">
        <v>450</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451</v>
      </c>
      <c r="B37" s="31" t="s">
        <v>452</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453</v>
      </c>
      <c r="B38" s="31" t="s">
        <v>454</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455</v>
      </c>
      <c r="B39" s="31" t="s">
        <v>456</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457</v>
      </c>
      <c r="B40" s="31" t="s">
        <v>458</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459</v>
      </c>
      <c r="B41" s="31" t="s">
        <v>460</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461</v>
      </c>
      <c r="B42" s="31" t="s">
        <v>462</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463</v>
      </c>
      <c r="B43" s="31" t="s">
        <v>464</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465</v>
      </c>
      <c r="B44" s="31" t="s">
        <v>466</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467</v>
      </c>
      <c r="B45" s="31" t="s">
        <v>468</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469</v>
      </c>
      <c r="B46" s="31" t="s">
        <v>470</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471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472</v>
      </c>
      <c r="B48" s="31" t="s">
        <v>473</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474</v>
      </c>
      <c r="B49" s="31" t="s">
        <v>452</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475</v>
      </c>
      <c r="B50" s="31" t="s">
        <v>454</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476</v>
      </c>
      <c r="B51" s="31" t="s">
        <v>456</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477</v>
      </c>
      <c r="B52" s="31" t="s">
        <v>458</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478</v>
      </c>
      <c r="B53" s="31" t="s">
        <v>460</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479</v>
      </c>
      <c r="B54" s="31" t="s">
        <v>462</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480</v>
      </c>
      <c r="B55" s="31" t="s">
        <v>464</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481</v>
      </c>
      <c r="B56" s="31" t="s">
        <v>466</v>
      </c>
      <c r="C56" s="26" t="s">
        <v>482</v>
      </c>
      <c r="D56" s="26" t="s">
        <v>483</v>
      </c>
      <c r="E56" s="26" t="s">
        <v>482</v>
      </c>
      <c r="F56" s="26" t="s">
        <v>483</v>
      </c>
      <c r="G56" s="26" t="s">
        <v>327</v>
      </c>
      <c r="H56" s="26" t="s">
        <v>327</v>
      </c>
      <c r="I56" s="26" t="s">
        <v>61</v>
      </c>
      <c r="J56" s="26" t="s">
        <v>327</v>
      </c>
      <c r="K56" s="26" t="s">
        <v>61</v>
      </c>
      <c r="L56" s="26" t="s">
        <v>327</v>
      </c>
      <c r="M56" s="26" t="s">
        <v>61</v>
      </c>
      <c r="N56" s="26" t="s">
        <v>327</v>
      </c>
      <c r="O56" s="26" t="s">
        <v>61</v>
      </c>
      <c r="P56" s="26" t="s">
        <v>484</v>
      </c>
      <c r="Q56" s="26" t="s">
        <v>24</v>
      </c>
      <c r="R56" s="26" t="s">
        <v>483</v>
      </c>
      <c r="S56" s="26" t="s">
        <v>24</v>
      </c>
      <c r="T56" s="26" t="s">
        <v>327</v>
      </c>
      <c r="U56" s="26" t="s">
        <v>61</v>
      </c>
      <c r="V56" s="26" t="s">
        <v>61</v>
      </c>
      <c r="W56" s="26" t="s">
        <v>61</v>
      </c>
      <c r="X56" s="26" t="s">
        <v>327</v>
      </c>
      <c r="Y56" s="26" t="s">
        <v>61</v>
      </c>
      <c r="Z56" s="26" t="s">
        <v>61</v>
      </c>
      <c r="AA56" s="26" t="s">
        <v>61</v>
      </c>
      <c r="AB56" s="26" t="s">
        <v>484</v>
      </c>
      <c r="AC56" s="26" t="s">
        <v>483</v>
      </c>
    </row>
    <row r="57" spans="1:29" s="9" customFormat="1" ht="15" customHeight="1" x14ac:dyDescent="0.25">
      <c r="A57" s="28" t="s">
        <v>485</v>
      </c>
      <c r="B57" s="31" t="s">
        <v>468</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486</v>
      </c>
      <c r="B58" s="31" t="s">
        <v>470</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487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488</v>
      </c>
      <c r="B60" s="31" t="s">
        <v>489</v>
      </c>
      <c r="C60" s="26" t="s">
        <v>425</v>
      </c>
      <c r="D60" s="26" t="s">
        <v>426</v>
      </c>
      <c r="E60" s="26" t="s">
        <v>425</v>
      </c>
      <c r="F60" s="26" t="s">
        <v>426</v>
      </c>
      <c r="G60" s="26" t="s">
        <v>327</v>
      </c>
      <c r="H60" s="26" t="s">
        <v>327</v>
      </c>
      <c r="I60" s="26" t="s">
        <v>61</v>
      </c>
      <c r="J60" s="26" t="s">
        <v>327</v>
      </c>
      <c r="K60" s="26" t="s">
        <v>61</v>
      </c>
      <c r="L60" s="26" t="s">
        <v>327</v>
      </c>
      <c r="M60" s="26" t="s">
        <v>61</v>
      </c>
      <c r="N60" s="26" t="s">
        <v>327</v>
      </c>
      <c r="O60" s="26" t="s">
        <v>61</v>
      </c>
      <c r="P60" s="26" t="s">
        <v>427</v>
      </c>
      <c r="Q60" s="26" t="s">
        <v>24</v>
      </c>
      <c r="R60" s="26" t="s">
        <v>426</v>
      </c>
      <c r="S60" s="26" t="s">
        <v>24</v>
      </c>
      <c r="T60" s="26" t="s">
        <v>327</v>
      </c>
      <c r="U60" s="26" t="s">
        <v>61</v>
      </c>
      <c r="V60" s="26" t="s">
        <v>61</v>
      </c>
      <c r="W60" s="26" t="s">
        <v>61</v>
      </c>
      <c r="X60" s="26" t="s">
        <v>327</v>
      </c>
      <c r="Y60" s="26" t="s">
        <v>61</v>
      </c>
      <c r="Z60" s="26" t="s">
        <v>61</v>
      </c>
      <c r="AA60" s="26" t="s">
        <v>61</v>
      </c>
      <c r="AB60" s="26" t="s">
        <v>427</v>
      </c>
      <c r="AC60" s="26" t="s">
        <v>426</v>
      </c>
    </row>
    <row r="61" spans="1:29" s="9" customFormat="1" ht="15" customHeight="1" x14ac:dyDescent="0.25">
      <c r="A61" s="28" t="s">
        <v>490</v>
      </c>
      <c r="B61" s="31" t="s">
        <v>491</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492</v>
      </c>
      <c r="B62" s="31" t="s">
        <v>493</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494</v>
      </c>
      <c r="B63" s="31" t="s">
        <v>495</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496</v>
      </c>
      <c r="B64" s="31" t="s">
        <v>497</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498</v>
      </c>
      <c r="B65" s="31" t="s">
        <v>462</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499</v>
      </c>
      <c r="B66" s="31" t="s">
        <v>464</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500</v>
      </c>
      <c r="B67" s="31" t="s">
        <v>466</v>
      </c>
      <c r="C67" s="26" t="s">
        <v>482</v>
      </c>
      <c r="D67" s="26" t="s">
        <v>483</v>
      </c>
      <c r="E67" s="26" t="s">
        <v>482</v>
      </c>
      <c r="F67" s="26" t="s">
        <v>483</v>
      </c>
      <c r="G67" s="26" t="s">
        <v>327</v>
      </c>
      <c r="H67" s="26" t="s">
        <v>327</v>
      </c>
      <c r="I67" s="26" t="s">
        <v>61</v>
      </c>
      <c r="J67" s="26" t="s">
        <v>327</v>
      </c>
      <c r="K67" s="26" t="s">
        <v>61</v>
      </c>
      <c r="L67" s="26" t="s">
        <v>327</v>
      </c>
      <c r="M67" s="26" t="s">
        <v>61</v>
      </c>
      <c r="N67" s="26" t="s">
        <v>327</v>
      </c>
      <c r="O67" s="26" t="s">
        <v>61</v>
      </c>
      <c r="P67" s="26" t="s">
        <v>484</v>
      </c>
      <c r="Q67" s="26" t="s">
        <v>24</v>
      </c>
      <c r="R67" s="26" t="s">
        <v>483</v>
      </c>
      <c r="S67" s="26" t="s">
        <v>24</v>
      </c>
      <c r="T67" s="26" t="s">
        <v>327</v>
      </c>
      <c r="U67" s="26" t="s">
        <v>61</v>
      </c>
      <c r="V67" s="26" t="s">
        <v>61</v>
      </c>
      <c r="W67" s="26" t="s">
        <v>61</v>
      </c>
      <c r="X67" s="26" t="s">
        <v>327</v>
      </c>
      <c r="Y67" s="26" t="s">
        <v>61</v>
      </c>
      <c r="Z67" s="26" t="s">
        <v>61</v>
      </c>
      <c r="AA67" s="26" t="s">
        <v>61</v>
      </c>
      <c r="AB67" s="26" t="s">
        <v>484</v>
      </c>
      <c r="AC67" s="26" t="s">
        <v>483</v>
      </c>
    </row>
    <row r="68" spans="1:29" s="9" customFormat="1" ht="15" customHeight="1" x14ac:dyDescent="0.25">
      <c r="A68" s="28" t="s">
        <v>501</v>
      </c>
      <c r="B68" s="31" t="s">
        <v>468</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502</v>
      </c>
      <c r="B69" s="31" t="s">
        <v>470</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503</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504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505</v>
      </c>
      <c r="B72" s="31" t="s">
        <v>473</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506</v>
      </c>
      <c r="B73" s="31" t="s">
        <v>452</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507</v>
      </c>
      <c r="B74" s="31" t="s">
        <v>454</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508</v>
      </c>
      <c r="B75" s="31" t="s">
        <v>509</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510</v>
      </c>
      <c r="B76" s="31" t="s">
        <v>462</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511</v>
      </c>
      <c r="B77" s="31" t="s">
        <v>464</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512</v>
      </c>
      <c r="B78" s="31" t="s">
        <v>466</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513</v>
      </c>
      <c r="B79" s="31" t="s">
        <v>468</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514</v>
      </c>
      <c r="B80" s="31" t="s">
        <v>470</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144" t="s">
        <v>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row>
    <row r="6" spans="1:52" ht="15" x14ac:dyDescent="0.25"/>
    <row r="7" spans="1:52" ht="18.75" x14ac:dyDescent="0.3">
      <c r="A7" s="145" t="s">
        <v>4</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c r="AW7" s="145"/>
      <c r="AX7" s="145"/>
      <c r="AY7" s="145"/>
      <c r="AZ7" s="145"/>
    </row>
    <row r="8" spans="1:52" ht="15" x14ac:dyDescent="0.25"/>
    <row r="9" spans="1:52" ht="15.75" x14ac:dyDescent="0.25">
      <c r="A9" s="144" t="s">
        <v>5</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row>
    <row r="10" spans="1:52" ht="15.75" x14ac:dyDescent="0.25">
      <c r="A10" s="146" t="s">
        <v>6</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row>
    <row r="11" spans="1:52" ht="15" x14ac:dyDescent="0.25"/>
    <row r="12" spans="1:52"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row>
    <row r="13" spans="1:52" ht="15.75" x14ac:dyDescent="0.25">
      <c r="A13" s="146" t="s">
        <v>8</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row>
    <row r="14" spans="1:52" ht="15" x14ac:dyDescent="0.25"/>
    <row r="15" spans="1:52" ht="15.75" x14ac:dyDescent="0.25">
      <c r="A15" s="147" t="s">
        <v>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47"/>
      <c r="AX15" s="147"/>
      <c r="AY15" s="147"/>
      <c r="AZ15" s="147"/>
    </row>
    <row r="16" spans="1:52" ht="15.75" x14ac:dyDescent="0.25">
      <c r="A16" s="146" t="s">
        <v>10</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row>
    <row r="17" spans="1:52" ht="15" x14ac:dyDescent="0.25"/>
    <row r="18" spans="1:52" ht="15" x14ac:dyDescent="0.25"/>
    <row r="19" spans="1:52" ht="15" x14ac:dyDescent="0.25"/>
    <row r="20" spans="1:52" ht="15" x14ac:dyDescent="0.25"/>
    <row r="21" spans="1:52" ht="18.75" x14ac:dyDescent="0.3">
      <c r="A21" s="151" t="s">
        <v>515</v>
      </c>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row>
    <row r="22" spans="1:52" s="32" customFormat="1" ht="15.75" x14ac:dyDescent="0.25">
      <c r="A22" s="149" t="s">
        <v>516</v>
      </c>
      <c r="B22" s="149" t="s">
        <v>517</v>
      </c>
      <c r="C22" s="149" t="s">
        <v>518</v>
      </c>
      <c r="D22" s="149" t="s">
        <v>519</v>
      </c>
      <c r="E22" s="152" t="s">
        <v>520</v>
      </c>
      <c r="F22" s="152"/>
      <c r="G22" s="152"/>
      <c r="H22" s="152"/>
      <c r="I22" s="152"/>
      <c r="J22" s="152"/>
      <c r="K22" s="152"/>
      <c r="L22" s="152"/>
      <c r="M22" s="152"/>
      <c r="N22" s="152"/>
      <c r="O22" s="152"/>
      <c r="P22" s="152"/>
      <c r="Q22" s="149" t="s">
        <v>521</v>
      </c>
      <c r="R22" s="149" t="s">
        <v>522</v>
      </c>
      <c r="S22" s="149" t="s">
        <v>523</v>
      </c>
      <c r="T22" s="149" t="s">
        <v>524</v>
      </c>
      <c r="U22" s="149" t="s">
        <v>525</v>
      </c>
      <c r="V22" s="149" t="s">
        <v>526</v>
      </c>
      <c r="W22" s="152" t="s">
        <v>527</v>
      </c>
      <c r="X22" s="152"/>
      <c r="Y22" s="149" t="s">
        <v>528</v>
      </c>
      <c r="Z22" s="149" t="s">
        <v>529</v>
      </c>
      <c r="AA22" s="149" t="s">
        <v>530</v>
      </c>
      <c r="AB22" s="149" t="s">
        <v>531</v>
      </c>
      <c r="AC22" s="149" t="s">
        <v>532</v>
      </c>
      <c r="AD22" s="149" t="s">
        <v>533</v>
      </c>
      <c r="AE22" s="149" t="s">
        <v>534</v>
      </c>
      <c r="AF22" s="149" t="s">
        <v>535</v>
      </c>
      <c r="AG22" s="149" t="s">
        <v>536</v>
      </c>
      <c r="AH22" s="149" t="s">
        <v>537</v>
      </c>
      <c r="AI22" s="149" t="s">
        <v>538</v>
      </c>
      <c r="AJ22" s="152" t="s">
        <v>539</v>
      </c>
      <c r="AK22" s="152"/>
      <c r="AL22" s="152"/>
      <c r="AM22" s="152"/>
      <c r="AN22" s="152"/>
      <c r="AO22" s="152"/>
      <c r="AP22" s="152" t="s">
        <v>540</v>
      </c>
      <c r="AQ22" s="152"/>
      <c r="AR22" s="152"/>
      <c r="AS22" s="152"/>
      <c r="AT22" s="152" t="s">
        <v>541</v>
      </c>
      <c r="AU22" s="152"/>
      <c r="AV22" s="149" t="s">
        <v>542</v>
      </c>
      <c r="AW22" s="149" t="s">
        <v>543</v>
      </c>
      <c r="AX22" s="149" t="s">
        <v>544</v>
      </c>
      <c r="AY22" s="149" t="s">
        <v>545</v>
      </c>
      <c r="AZ22" s="149" t="s">
        <v>546</v>
      </c>
    </row>
    <row r="23" spans="1:52" s="32" customFormat="1" ht="15.75" x14ac:dyDescent="0.25">
      <c r="A23" s="154"/>
      <c r="B23" s="154"/>
      <c r="C23" s="154"/>
      <c r="D23" s="154"/>
      <c r="E23" s="149" t="s">
        <v>547</v>
      </c>
      <c r="F23" s="149" t="s">
        <v>491</v>
      </c>
      <c r="G23" s="149" t="s">
        <v>493</v>
      </c>
      <c r="H23" s="149" t="s">
        <v>495</v>
      </c>
      <c r="I23" s="149" t="s">
        <v>548</v>
      </c>
      <c r="J23" s="149" t="s">
        <v>549</v>
      </c>
      <c r="K23" s="149" t="s">
        <v>550</v>
      </c>
      <c r="L23" s="187" t="s">
        <v>462</v>
      </c>
      <c r="M23" s="187" t="s">
        <v>464</v>
      </c>
      <c r="N23" s="187" t="s">
        <v>466</v>
      </c>
      <c r="O23" s="187" t="s">
        <v>497</v>
      </c>
      <c r="P23" s="149" t="s">
        <v>551</v>
      </c>
      <c r="Q23" s="154"/>
      <c r="R23" s="154"/>
      <c r="S23" s="154"/>
      <c r="T23" s="154"/>
      <c r="U23" s="154"/>
      <c r="V23" s="154"/>
      <c r="W23" s="149" t="s">
        <v>322</v>
      </c>
      <c r="X23" s="149" t="s">
        <v>552</v>
      </c>
      <c r="Y23" s="154"/>
      <c r="Z23" s="154"/>
      <c r="AA23" s="154"/>
      <c r="AB23" s="154"/>
      <c r="AC23" s="154"/>
      <c r="AD23" s="154"/>
      <c r="AE23" s="154"/>
      <c r="AF23" s="154"/>
      <c r="AG23" s="154"/>
      <c r="AH23" s="154"/>
      <c r="AI23" s="154"/>
      <c r="AJ23" s="152" t="s">
        <v>553</v>
      </c>
      <c r="AK23" s="152"/>
      <c r="AL23" s="152" t="s">
        <v>554</v>
      </c>
      <c r="AM23" s="152"/>
      <c r="AN23" s="149" t="s">
        <v>555</v>
      </c>
      <c r="AO23" s="149" t="s">
        <v>556</v>
      </c>
      <c r="AP23" s="149" t="s">
        <v>557</v>
      </c>
      <c r="AQ23" s="149" t="s">
        <v>558</v>
      </c>
      <c r="AR23" s="149" t="s">
        <v>559</v>
      </c>
      <c r="AS23" s="149" t="s">
        <v>560</v>
      </c>
      <c r="AT23" s="149" t="s">
        <v>561</v>
      </c>
      <c r="AU23" s="149" t="s">
        <v>552</v>
      </c>
      <c r="AV23" s="154"/>
      <c r="AW23" s="154"/>
      <c r="AX23" s="154"/>
      <c r="AY23" s="154"/>
      <c r="AZ23" s="154"/>
    </row>
    <row r="24" spans="1:52" s="32" customFormat="1" ht="47.25" x14ac:dyDescent="0.25">
      <c r="A24" s="150"/>
      <c r="B24" s="150"/>
      <c r="C24" s="150"/>
      <c r="D24" s="150"/>
      <c r="E24" s="150"/>
      <c r="F24" s="150"/>
      <c r="G24" s="150"/>
      <c r="H24" s="150"/>
      <c r="I24" s="150"/>
      <c r="J24" s="150"/>
      <c r="K24" s="150"/>
      <c r="L24" s="188"/>
      <c r="M24" s="188"/>
      <c r="N24" s="188"/>
      <c r="O24" s="188"/>
      <c r="P24" s="150"/>
      <c r="Q24" s="150"/>
      <c r="R24" s="150"/>
      <c r="S24" s="150"/>
      <c r="T24" s="150"/>
      <c r="U24" s="150"/>
      <c r="V24" s="150"/>
      <c r="W24" s="150"/>
      <c r="X24" s="150"/>
      <c r="Y24" s="150"/>
      <c r="Z24" s="150"/>
      <c r="AA24" s="150"/>
      <c r="AB24" s="150"/>
      <c r="AC24" s="150"/>
      <c r="AD24" s="150"/>
      <c r="AE24" s="150"/>
      <c r="AF24" s="150"/>
      <c r="AG24" s="150"/>
      <c r="AH24" s="150"/>
      <c r="AI24" s="150"/>
      <c r="AJ24" s="6" t="s">
        <v>562</v>
      </c>
      <c r="AK24" s="6" t="s">
        <v>563</v>
      </c>
      <c r="AL24" s="6" t="s">
        <v>322</v>
      </c>
      <c r="AM24" s="6" t="s">
        <v>552</v>
      </c>
      <c r="AN24" s="150"/>
      <c r="AO24" s="150"/>
      <c r="AP24" s="150"/>
      <c r="AQ24" s="150"/>
      <c r="AR24" s="150"/>
      <c r="AS24" s="150"/>
      <c r="AT24" s="150"/>
      <c r="AU24" s="150"/>
      <c r="AV24" s="150"/>
      <c r="AW24" s="150"/>
      <c r="AX24" s="150"/>
      <c r="AY24" s="150"/>
      <c r="AZ24" s="150"/>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564</v>
      </c>
      <c r="AD25" s="4" t="s">
        <v>565</v>
      </c>
      <c r="AE25" s="4" t="s">
        <v>566</v>
      </c>
      <c r="AF25" s="4" t="s">
        <v>567</v>
      </c>
      <c r="AG25" s="4" t="s">
        <v>568</v>
      </c>
      <c r="AH25" s="4" t="s">
        <v>569</v>
      </c>
      <c r="AI25" s="4" t="s">
        <v>570</v>
      </c>
      <c r="AJ25" s="4" t="s">
        <v>571</v>
      </c>
      <c r="AK25" s="4" t="s">
        <v>572</v>
      </c>
      <c r="AL25" s="4" t="s">
        <v>573</v>
      </c>
      <c r="AM25" s="4" t="s">
        <v>574</v>
      </c>
      <c r="AN25" s="4" t="s">
        <v>575</v>
      </c>
      <c r="AO25" s="4" t="s">
        <v>576</v>
      </c>
      <c r="AP25" s="4" t="s">
        <v>577</v>
      </c>
      <c r="AQ25" s="4" t="s">
        <v>578</v>
      </c>
      <c r="AR25" s="4" t="s">
        <v>579</v>
      </c>
      <c r="AS25" s="4" t="s">
        <v>580</v>
      </c>
      <c r="AT25" s="4" t="s">
        <v>581</v>
      </c>
      <c r="AU25" s="4" t="s">
        <v>582</v>
      </c>
      <c r="AV25" s="4" t="s">
        <v>583</v>
      </c>
      <c r="AW25" s="4" t="s">
        <v>584</v>
      </c>
      <c r="AX25" s="4" t="s">
        <v>585</v>
      </c>
      <c r="AY25" s="4" t="s">
        <v>586</v>
      </c>
      <c r="AZ25" s="4" t="s">
        <v>587</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144" t="s">
        <v>3</v>
      </c>
      <c r="B5" s="144"/>
    </row>
    <row r="6" spans="1:2" ht="15.95" customHeight="1" x14ac:dyDescent="0.25"/>
    <row r="7" spans="1:2" ht="18.95" customHeight="1" x14ac:dyDescent="0.3">
      <c r="A7" s="145" t="s">
        <v>4</v>
      </c>
      <c r="B7" s="145"/>
    </row>
    <row r="8" spans="1:2" ht="15.95" customHeight="1" x14ac:dyDescent="0.25"/>
    <row r="9" spans="1:2" ht="15.95" customHeight="1" x14ac:dyDescent="0.25">
      <c r="A9" s="144" t="s">
        <v>5</v>
      </c>
      <c r="B9" s="144"/>
    </row>
    <row r="10" spans="1:2" ht="15.95" customHeight="1" x14ac:dyDescent="0.25">
      <c r="A10" s="146" t="s">
        <v>6</v>
      </c>
      <c r="B10" s="146"/>
    </row>
    <row r="11" spans="1:2" ht="15.95" customHeight="1" x14ac:dyDescent="0.25"/>
    <row r="12" spans="1:2" ht="15.95" customHeight="1" x14ac:dyDescent="0.25">
      <c r="A12" s="144" t="s">
        <v>7</v>
      </c>
      <c r="B12" s="144"/>
    </row>
    <row r="13" spans="1:2" ht="15.95" customHeight="1" x14ac:dyDescent="0.25">
      <c r="A13" s="146" t="s">
        <v>8</v>
      </c>
      <c r="B13" s="146"/>
    </row>
    <row r="14" spans="1:2" ht="15.95" customHeight="1" x14ac:dyDescent="0.25"/>
    <row r="15" spans="1:2" ht="32.1" customHeight="1" x14ac:dyDescent="0.25">
      <c r="A15" s="147" t="s">
        <v>9</v>
      </c>
      <c r="B15" s="147"/>
    </row>
    <row r="16" spans="1:2" ht="15.95" customHeight="1" x14ac:dyDescent="0.25">
      <c r="A16" s="146" t="s">
        <v>10</v>
      </c>
      <c r="B16" s="146"/>
    </row>
    <row r="17" spans="1:2" ht="15.95" customHeight="1" x14ac:dyDescent="0.25"/>
    <row r="18" spans="1:2" ht="18.95" customHeight="1" x14ac:dyDescent="0.3">
      <c r="A18" s="151" t="s">
        <v>588</v>
      </c>
      <c r="B18" s="151"/>
    </row>
    <row r="21" spans="1:2" ht="63" customHeight="1" x14ac:dyDescent="0.25">
      <c r="A21" s="33" t="s">
        <v>589</v>
      </c>
      <c r="B21" s="3" t="s">
        <v>9</v>
      </c>
    </row>
    <row r="22" spans="1:2" ht="111" customHeight="1" x14ac:dyDescent="0.25">
      <c r="A22" s="33" t="s">
        <v>590</v>
      </c>
      <c r="B22" s="3" t="s">
        <v>591</v>
      </c>
    </row>
    <row r="23" spans="1:2" ht="15.95" customHeight="1" x14ac:dyDescent="0.25">
      <c r="A23" s="33" t="s">
        <v>592</v>
      </c>
      <c r="B23" s="3" t="s">
        <v>593</v>
      </c>
    </row>
    <row r="24" spans="1:2" ht="15.95" customHeight="1" x14ac:dyDescent="0.25">
      <c r="A24" s="33" t="s">
        <v>594</v>
      </c>
      <c r="B24" s="3" t="s">
        <v>327</v>
      </c>
    </row>
    <row r="25" spans="1:2" ht="15.95" customHeight="1" x14ac:dyDescent="0.25">
      <c r="A25" s="33" t="s">
        <v>462</v>
      </c>
      <c r="B25" s="3" t="s">
        <v>327</v>
      </c>
    </row>
    <row r="26" spans="1:2" ht="15.95" customHeight="1" x14ac:dyDescent="0.25">
      <c r="A26" s="33" t="s">
        <v>464</v>
      </c>
      <c r="B26" s="3" t="s">
        <v>327</v>
      </c>
    </row>
    <row r="27" spans="1:2" ht="15.95" customHeight="1" x14ac:dyDescent="0.25">
      <c r="A27" s="33" t="s">
        <v>466</v>
      </c>
      <c r="B27" s="3" t="s">
        <v>595</v>
      </c>
    </row>
    <row r="28" spans="1:2" ht="15.95" customHeight="1" x14ac:dyDescent="0.25">
      <c r="A28" s="33" t="s">
        <v>468</v>
      </c>
      <c r="B28" s="3" t="s">
        <v>327</v>
      </c>
    </row>
    <row r="29" spans="1:2" ht="15.95" customHeight="1" x14ac:dyDescent="0.25">
      <c r="A29" s="33" t="s">
        <v>470</v>
      </c>
      <c r="B29" s="3" t="s">
        <v>327</v>
      </c>
    </row>
    <row r="30" spans="1:2" ht="15.95" customHeight="1" x14ac:dyDescent="0.25">
      <c r="A30" s="33" t="s">
        <v>596</v>
      </c>
      <c r="B30" s="3" t="s">
        <v>159</v>
      </c>
    </row>
    <row r="31" spans="1:2" ht="15.95" customHeight="1" x14ac:dyDescent="0.25">
      <c r="A31" s="33" t="s">
        <v>597</v>
      </c>
      <c r="B31" s="3" t="s">
        <v>162</v>
      </c>
    </row>
    <row r="32" spans="1:2" ht="15.95" customHeight="1" x14ac:dyDescent="0.25">
      <c r="A32" s="33" t="s">
        <v>598</v>
      </c>
      <c r="B32" s="3" t="s">
        <v>412</v>
      </c>
    </row>
    <row r="33" spans="1:2" ht="15.95" customHeight="1" x14ac:dyDescent="0.25">
      <c r="A33" s="33" t="s">
        <v>599</v>
      </c>
      <c r="B33" s="3" t="s">
        <v>600</v>
      </c>
    </row>
    <row r="34" spans="1:2" ht="15.95" customHeight="1" x14ac:dyDescent="0.25">
      <c r="A34" s="33" t="s">
        <v>601</v>
      </c>
      <c r="B34" s="3" t="s">
        <v>327</v>
      </c>
    </row>
    <row r="35" spans="1:2" ht="15.95" customHeight="1" x14ac:dyDescent="0.25">
      <c r="A35" s="34" t="s">
        <v>602</v>
      </c>
      <c r="B35" s="3" t="s">
        <v>327</v>
      </c>
    </row>
    <row r="36" spans="1:2" ht="15.95" customHeight="1" x14ac:dyDescent="0.25">
      <c r="A36" s="33" t="s">
        <v>603</v>
      </c>
      <c r="B36" s="3"/>
    </row>
    <row r="37" spans="1:2" ht="29.1" customHeight="1" x14ac:dyDescent="0.25">
      <c r="A37" s="34" t="s">
        <v>604</v>
      </c>
      <c r="B37" s="35" t="s">
        <v>605</v>
      </c>
    </row>
    <row r="38" spans="1:2" ht="15.95" customHeight="1" x14ac:dyDescent="0.25">
      <c r="A38" s="33" t="s">
        <v>603</v>
      </c>
      <c r="B38" s="3"/>
    </row>
    <row r="39" spans="1:2" ht="15.95" customHeight="1" x14ac:dyDescent="0.25">
      <c r="A39" s="33" t="s">
        <v>606</v>
      </c>
      <c r="B39" s="3" t="s">
        <v>607</v>
      </c>
    </row>
    <row r="40" spans="1:2" ht="15.95" customHeight="1" x14ac:dyDescent="0.25">
      <c r="A40" s="33" t="s">
        <v>608</v>
      </c>
      <c r="B40" s="3" t="s">
        <v>607</v>
      </c>
    </row>
    <row r="41" spans="1:2" ht="15.95" customHeight="1" x14ac:dyDescent="0.25">
      <c r="A41" s="33" t="s">
        <v>609</v>
      </c>
      <c r="B41" s="3" t="s">
        <v>607</v>
      </c>
    </row>
    <row r="42" spans="1:2" ht="15.95" customHeight="1" x14ac:dyDescent="0.25">
      <c r="A42" s="34" t="s">
        <v>610</v>
      </c>
      <c r="B42" s="3" t="s">
        <v>605</v>
      </c>
    </row>
    <row r="43" spans="1:2" ht="15.95" customHeight="1" x14ac:dyDescent="0.25">
      <c r="A43" s="34" t="s">
        <v>611</v>
      </c>
      <c r="B43" s="3" t="s">
        <v>327</v>
      </c>
    </row>
    <row r="44" spans="1:2" ht="15.95" customHeight="1" x14ac:dyDescent="0.25">
      <c r="A44" s="34" t="s">
        <v>612</v>
      </c>
      <c r="B44" s="3" t="s">
        <v>605</v>
      </c>
    </row>
    <row r="45" spans="1:2" ht="15.95" customHeight="1" x14ac:dyDescent="0.25">
      <c r="A45" s="34" t="s">
        <v>613</v>
      </c>
      <c r="B45" s="3" t="s">
        <v>327</v>
      </c>
    </row>
    <row r="46" spans="1:2" ht="15.95" customHeight="1" x14ac:dyDescent="0.25">
      <c r="A46" s="34" t="s">
        <v>614</v>
      </c>
      <c r="B46" s="3"/>
    </row>
    <row r="47" spans="1:2" ht="15.95" customHeight="1" x14ac:dyDescent="0.25">
      <c r="A47" s="33" t="s">
        <v>615</v>
      </c>
      <c r="B47" s="3" t="s">
        <v>23</v>
      </c>
    </row>
    <row r="48" spans="1:2" ht="15.95" customHeight="1" x14ac:dyDescent="0.25">
      <c r="A48" s="33" t="s">
        <v>616</v>
      </c>
      <c r="B48" s="3" t="s">
        <v>61</v>
      </c>
    </row>
    <row r="49" spans="1:2" ht="15.95" customHeight="1" x14ac:dyDescent="0.25">
      <c r="A49" s="33" t="s">
        <v>617</v>
      </c>
      <c r="B49" s="3" t="s">
        <v>61</v>
      </c>
    </row>
    <row r="50" spans="1:2" ht="15.95" customHeight="1" x14ac:dyDescent="0.25">
      <c r="A50" s="33" t="s">
        <v>618</v>
      </c>
      <c r="B50" s="3" t="s">
        <v>61</v>
      </c>
    </row>
    <row r="51" spans="1:2" ht="15.95" customHeight="1" x14ac:dyDescent="0.25">
      <c r="A51" s="33" t="s">
        <v>619</v>
      </c>
      <c r="B51" s="3" t="s">
        <v>61</v>
      </c>
    </row>
    <row r="52" spans="1:2" ht="15.95" customHeight="1" x14ac:dyDescent="0.25">
      <c r="A52" s="33" t="s">
        <v>620</v>
      </c>
      <c r="B52" s="3" t="s">
        <v>61</v>
      </c>
    </row>
    <row r="53" spans="1:2" ht="29.1" customHeight="1" x14ac:dyDescent="0.25">
      <c r="A53" s="34" t="s">
        <v>621</v>
      </c>
      <c r="B53" s="3" t="s">
        <v>61</v>
      </c>
    </row>
    <row r="54" spans="1:2" ht="15.95" customHeight="1" x14ac:dyDescent="0.25">
      <c r="A54" s="33" t="s">
        <v>603</v>
      </c>
      <c r="B54" s="3"/>
    </row>
    <row r="55" spans="1:2" ht="15.95" customHeight="1" x14ac:dyDescent="0.25">
      <c r="A55" s="33" t="s">
        <v>622</v>
      </c>
      <c r="B55" s="3" t="s">
        <v>61</v>
      </c>
    </row>
    <row r="56" spans="1:2" ht="15.95" customHeight="1" x14ac:dyDescent="0.25">
      <c r="A56" s="33" t="s">
        <v>623</v>
      </c>
      <c r="B56" s="3" t="s">
        <v>61</v>
      </c>
    </row>
    <row r="57" spans="1:2" ht="15.95" customHeight="1" x14ac:dyDescent="0.25">
      <c r="A57" s="34" t="s">
        <v>624</v>
      </c>
      <c r="B57" s="3"/>
    </row>
    <row r="58" spans="1:2" ht="15.95" customHeight="1" x14ac:dyDescent="0.25">
      <c r="A58" s="34" t="s">
        <v>625</v>
      </c>
      <c r="B58" s="3"/>
    </row>
    <row r="59" spans="1:2" ht="15.95" customHeight="1" x14ac:dyDescent="0.25">
      <c r="A59" s="33" t="s">
        <v>626</v>
      </c>
      <c r="B59" s="3" t="s">
        <v>366</v>
      </c>
    </row>
    <row r="60" spans="1:2" ht="15.95" customHeight="1" x14ac:dyDescent="0.25">
      <c r="A60" s="33" t="s">
        <v>627</v>
      </c>
      <c r="B60" s="3" t="s">
        <v>61</v>
      </c>
    </row>
    <row r="61" spans="1:2" ht="15.95" customHeight="1" x14ac:dyDescent="0.25">
      <c r="A61" s="33" t="s">
        <v>628</v>
      </c>
      <c r="B61" s="3" t="s">
        <v>61</v>
      </c>
    </row>
    <row r="62" spans="1:2" ht="15.95" customHeight="1" x14ac:dyDescent="0.25">
      <c r="A62" s="34" t="s">
        <v>629</v>
      </c>
      <c r="B62" s="3" t="s">
        <v>630</v>
      </c>
    </row>
    <row r="63" spans="1:2" ht="29.1" customHeight="1" x14ac:dyDescent="0.25">
      <c r="A63" s="34" t="s">
        <v>631</v>
      </c>
      <c r="B63" s="3"/>
    </row>
    <row r="64" spans="1:2" ht="15.95" customHeight="1" x14ac:dyDescent="0.25">
      <c r="A64" s="33" t="s">
        <v>632</v>
      </c>
      <c r="B64" s="3" t="s">
        <v>633</v>
      </c>
    </row>
    <row r="65" spans="1:2" ht="15.95" customHeight="1" x14ac:dyDescent="0.25">
      <c r="A65" s="33" t="s">
        <v>634</v>
      </c>
      <c r="B65" s="3"/>
    </row>
    <row r="66" spans="1:2" ht="15.95" customHeight="1" x14ac:dyDescent="0.25">
      <c r="A66" s="33" t="s">
        <v>635</v>
      </c>
      <c r="B66" s="3"/>
    </row>
    <row r="67" spans="1:2" ht="15.95" customHeight="1" x14ac:dyDescent="0.25">
      <c r="A67" s="33" t="s">
        <v>636</v>
      </c>
      <c r="B67" s="3"/>
    </row>
    <row r="68" spans="1:2" ht="15.95" customHeight="1" x14ac:dyDescent="0.25">
      <c r="A68" s="33" t="s">
        <v>637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5"/>
  <sheetViews>
    <sheetView workbookViewId="0">
      <selection activeCell="I14" sqref="I14"/>
    </sheetView>
  </sheetViews>
  <sheetFormatPr defaultRowHeight="15" x14ac:dyDescent="0.25"/>
  <cols>
    <col min="1" max="16384" width="9.140625" style="36"/>
  </cols>
  <sheetData>
    <row r="1" spans="1:19" ht="16.5" thickBot="1" x14ac:dyDescent="0.3">
      <c r="B1" s="37" t="s">
        <v>638</v>
      </c>
      <c r="M1" s="38" t="s">
        <v>639</v>
      </c>
    </row>
    <row r="2" spans="1:19" x14ac:dyDescent="0.25">
      <c r="A2" s="189" t="s">
        <v>640</v>
      </c>
      <c r="B2" s="189"/>
      <c r="C2" s="189"/>
      <c r="D2" s="189"/>
      <c r="E2" s="189"/>
      <c r="F2" s="189"/>
      <c r="G2" s="189"/>
      <c r="H2" s="189"/>
      <c r="I2" s="189"/>
      <c r="J2" s="189"/>
      <c r="K2" s="189"/>
      <c r="L2" s="189"/>
    </row>
    <row r="3" spans="1:19" x14ac:dyDescent="0.25">
      <c r="A3" s="39" t="s">
        <v>641</v>
      </c>
      <c r="B3" s="39"/>
      <c r="C3" s="39"/>
      <c r="D3" s="39"/>
      <c r="E3" s="39"/>
      <c r="F3" s="39"/>
      <c r="G3" s="39">
        <v>2019</v>
      </c>
      <c r="H3" s="39">
        <v>2020</v>
      </c>
      <c r="I3" s="39">
        <v>2021</v>
      </c>
      <c r="J3" s="39">
        <v>2022</v>
      </c>
      <c r="K3" s="39">
        <v>2023</v>
      </c>
      <c r="L3" s="39"/>
      <c r="M3" s="39"/>
    </row>
    <row r="4" spans="1:19" x14ac:dyDescent="0.25">
      <c r="A4" s="40" t="s">
        <v>642</v>
      </c>
      <c r="B4" s="40" t="s">
        <v>26</v>
      </c>
      <c r="C4" s="41"/>
      <c r="D4" s="41"/>
      <c r="E4" s="41"/>
      <c r="F4" s="41"/>
      <c r="G4" s="42">
        <v>2.4003770000000002</v>
      </c>
      <c r="H4" s="42">
        <v>2.4684620000000002</v>
      </c>
      <c r="I4" s="42">
        <v>2.5644619999999998</v>
      </c>
      <c r="J4" s="42">
        <v>2.6421009999999998</v>
      </c>
      <c r="K4" s="42">
        <v>2.7221060000000001</v>
      </c>
      <c r="L4" s="41"/>
      <c r="M4" s="41"/>
    </row>
    <row r="5" spans="1:19" x14ac:dyDescent="0.25">
      <c r="A5" s="190" t="s">
        <v>643</v>
      </c>
      <c r="B5" s="190"/>
      <c r="C5" s="190"/>
      <c r="D5" s="190"/>
      <c r="E5" s="190"/>
      <c r="F5" s="190"/>
      <c r="G5" s="190"/>
      <c r="H5" s="190"/>
      <c r="I5" s="190"/>
      <c r="J5" s="190"/>
      <c r="K5" s="190"/>
      <c r="L5" s="190"/>
    </row>
    <row r="6" spans="1:19" x14ac:dyDescent="0.25">
      <c r="C6" s="39"/>
      <c r="D6" s="39"/>
      <c r="E6" s="39"/>
      <c r="F6" s="39"/>
      <c r="G6" s="39">
        <v>2019</v>
      </c>
      <c r="H6" s="39">
        <v>2020</v>
      </c>
      <c r="I6" s="39">
        <v>2021</v>
      </c>
      <c r="J6" s="39">
        <v>2022</v>
      </c>
      <c r="K6" s="39">
        <v>2023</v>
      </c>
      <c r="L6" s="39"/>
      <c r="M6" s="39"/>
    </row>
    <row r="7" spans="1:19" x14ac:dyDescent="0.25">
      <c r="A7" s="40" t="s">
        <v>644</v>
      </c>
      <c r="B7" s="40" t="str">
        <f>B4</f>
        <v>Архангельская область</v>
      </c>
      <c r="C7" s="41"/>
      <c r="D7" s="41"/>
      <c r="E7" s="41"/>
      <c r="F7" s="41"/>
      <c r="G7" s="42">
        <v>2.9758100000000001</v>
      </c>
      <c r="H7" s="42">
        <v>3.035809</v>
      </c>
      <c r="I7" s="42">
        <v>3.1268829999999999</v>
      </c>
      <c r="J7" s="42">
        <v>3.2206890000000001</v>
      </c>
      <c r="K7" s="42">
        <v>3.31731</v>
      </c>
      <c r="L7" s="41"/>
      <c r="M7" s="41"/>
    </row>
    <row r="10" spans="1:19" s="43" customFormat="1" ht="25.5" x14ac:dyDescent="0.25">
      <c r="A10" s="44"/>
      <c r="B10" s="45" t="s">
        <v>638</v>
      </c>
      <c r="C10" s="46"/>
      <c r="D10" s="46"/>
      <c r="E10" s="45" t="s">
        <v>645</v>
      </c>
      <c r="F10" s="45">
        <v>2018</v>
      </c>
      <c r="G10" s="45">
        <v>2019</v>
      </c>
      <c r="H10" s="45">
        <v>2020</v>
      </c>
      <c r="I10" s="45">
        <v>2021</v>
      </c>
      <c r="J10" s="45">
        <v>2022</v>
      </c>
      <c r="K10" s="45">
        <v>2023</v>
      </c>
      <c r="L10" s="45">
        <v>2024</v>
      </c>
      <c r="M10" s="45">
        <v>2025</v>
      </c>
      <c r="N10" s="45">
        <v>2026</v>
      </c>
      <c r="O10" s="45">
        <v>2027</v>
      </c>
      <c r="P10" s="45">
        <v>2028</v>
      </c>
      <c r="Q10" s="45">
        <v>2029</v>
      </c>
      <c r="R10" s="45">
        <v>2030</v>
      </c>
      <c r="S10" s="45">
        <v>2031</v>
      </c>
    </row>
    <row r="11" spans="1:19" s="47" customFormat="1" ht="51.75" thickBot="1" x14ac:dyDescent="0.3">
      <c r="A11" s="48"/>
      <c r="B11" s="49" t="s">
        <v>646</v>
      </c>
      <c r="C11" s="50"/>
      <c r="D11" s="50"/>
      <c r="E11" s="51" t="s">
        <v>647</v>
      </c>
      <c r="F11" s="52">
        <v>0</v>
      </c>
      <c r="G11" s="52"/>
      <c r="H11" s="52"/>
      <c r="I11" s="36"/>
      <c r="J11" s="53"/>
      <c r="K11" s="53"/>
      <c r="L11" s="53"/>
      <c r="M11" s="53">
        <v>1.5335875344322611E-5</v>
      </c>
      <c r="N11" s="53">
        <v>0</v>
      </c>
      <c r="O11" s="53">
        <v>0</v>
      </c>
      <c r="P11" s="53">
        <v>0</v>
      </c>
      <c r="Q11" s="53">
        <v>0</v>
      </c>
      <c r="R11" s="53">
        <v>6.6204617213176898E-3</v>
      </c>
      <c r="S11" s="50"/>
    </row>
    <row r="12" spans="1:19" x14ac:dyDescent="0.25">
      <c r="B12" s="54" t="s">
        <v>648</v>
      </c>
      <c r="C12" s="55"/>
      <c r="D12" s="55"/>
      <c r="E12" s="55"/>
      <c r="F12" s="55"/>
      <c r="G12" s="55"/>
      <c r="H12" s="55"/>
      <c r="I12" s="55"/>
      <c r="J12" s="56"/>
      <c r="K12" s="56"/>
      <c r="L12" s="56"/>
      <c r="M12" s="56"/>
      <c r="N12" s="56"/>
      <c r="O12" s="56"/>
      <c r="P12" s="56"/>
      <c r="Q12" s="57"/>
      <c r="R12" s="57"/>
      <c r="S12" s="58"/>
    </row>
    <row r="13" spans="1:19" s="47" customFormat="1" ht="15.75" x14ac:dyDescent="0.25">
      <c r="A13" s="48"/>
      <c r="B13" s="59" t="s">
        <v>649</v>
      </c>
      <c r="C13" s="60"/>
      <c r="D13" s="60"/>
      <c r="E13" s="61"/>
      <c r="F13" s="62"/>
      <c r="G13" s="62"/>
      <c r="H13" s="62">
        <f t="shared" ref="H13:S13" si="0">H14*0.3</f>
        <v>0</v>
      </c>
      <c r="I13" s="62">
        <f t="shared" si="0"/>
        <v>0</v>
      </c>
      <c r="J13" s="62">
        <f t="shared" si="0"/>
        <v>0</v>
      </c>
      <c r="K13" s="62">
        <f t="shared" si="0"/>
        <v>0</v>
      </c>
      <c r="L13" s="62">
        <f t="shared" si="0"/>
        <v>0</v>
      </c>
      <c r="M13" s="62">
        <f t="shared" si="0"/>
        <v>4.6007626032967828E-3</v>
      </c>
      <c r="N13" s="62">
        <f t="shared" si="0"/>
        <v>4.6007626032967828E-3</v>
      </c>
      <c r="O13" s="62">
        <f t="shared" si="0"/>
        <v>4.6007626032967828E-3</v>
      </c>
      <c r="P13" s="62">
        <f t="shared" si="0"/>
        <v>4.6007626032967828E-3</v>
      </c>
      <c r="Q13" s="62">
        <f t="shared" si="0"/>
        <v>4.6007626032967828E-3</v>
      </c>
      <c r="R13" s="62">
        <f t="shared" si="0"/>
        <v>1.9907392789986036</v>
      </c>
      <c r="S13" s="62">
        <f t="shared" si="0"/>
        <v>1.9907392789986036</v>
      </c>
    </row>
    <row r="14" spans="1:19" s="47" customFormat="1" ht="141" thickBot="1" x14ac:dyDescent="0.3">
      <c r="A14" s="48"/>
      <c r="B14" s="63" t="s">
        <v>650</v>
      </c>
      <c r="C14" s="64"/>
      <c r="D14" s="64"/>
      <c r="E14" s="65"/>
      <c r="F14" s="66"/>
      <c r="G14" s="66"/>
      <c r="H14" s="66">
        <f>H11*1000</f>
        <v>0</v>
      </c>
      <c r="I14" s="66">
        <f t="shared" ref="I14:S14" si="1">H14+I11*1000</f>
        <v>0</v>
      </c>
      <c r="J14" s="66">
        <f t="shared" si="1"/>
        <v>0</v>
      </c>
      <c r="K14" s="66">
        <f t="shared" si="1"/>
        <v>0</v>
      </c>
      <c r="L14" s="66">
        <f t="shared" si="1"/>
        <v>0</v>
      </c>
      <c r="M14" s="66">
        <f t="shared" si="1"/>
        <v>1.5335875344322611E-2</v>
      </c>
      <c r="N14" s="66">
        <f t="shared" si="1"/>
        <v>1.5335875344322611E-2</v>
      </c>
      <c r="O14" s="66">
        <f t="shared" si="1"/>
        <v>1.5335875344322611E-2</v>
      </c>
      <c r="P14" s="66">
        <f t="shared" si="1"/>
        <v>1.5335875344322611E-2</v>
      </c>
      <c r="Q14" s="66">
        <f t="shared" si="1"/>
        <v>1.5335875344322611E-2</v>
      </c>
      <c r="R14" s="66">
        <f t="shared" si="1"/>
        <v>6.6357975966620124</v>
      </c>
      <c r="S14" s="67">
        <f t="shared" si="1"/>
        <v>6.6357975966620124</v>
      </c>
    </row>
    <row r="15" spans="1:19" ht="15.75" thickBot="1" x14ac:dyDescent="0.3">
      <c r="B15" s="68"/>
      <c r="C15" s="68"/>
      <c r="D15" s="68"/>
      <c r="E15" s="68"/>
      <c r="F15" s="68"/>
      <c r="G15" s="68"/>
      <c r="H15" s="68"/>
      <c r="I15" s="68"/>
      <c r="J15" s="68"/>
      <c r="K15" s="68"/>
      <c r="L15" s="68"/>
      <c r="M15" s="68"/>
      <c r="N15" s="68"/>
      <c r="O15" s="68"/>
      <c r="P15" s="68"/>
      <c r="Q15" s="68"/>
      <c r="R15" s="68"/>
      <c r="S15" s="68"/>
    </row>
    <row r="16" spans="1:19" x14ac:dyDescent="0.25">
      <c r="B16" s="69" t="s">
        <v>651</v>
      </c>
      <c r="C16" s="70"/>
      <c r="D16" s="70"/>
      <c r="E16" s="70"/>
      <c r="F16" s="70"/>
      <c r="G16" s="70"/>
      <c r="H16" s="70"/>
      <c r="I16" s="70"/>
      <c r="J16" s="70"/>
      <c r="K16" s="70"/>
      <c r="L16" s="70"/>
      <c r="M16" s="70"/>
      <c r="N16" s="70"/>
      <c r="O16" s="70"/>
      <c r="P16" s="70"/>
      <c r="Q16" s="70"/>
      <c r="R16" s="70"/>
      <c r="S16" s="71"/>
    </row>
    <row r="17" spans="2:19" x14ac:dyDescent="0.25">
      <c r="B17" s="72" t="s">
        <v>649</v>
      </c>
      <c r="C17" s="73"/>
      <c r="D17" s="73"/>
      <c r="E17" s="73"/>
      <c r="F17" s="73"/>
      <c r="G17" s="74"/>
      <c r="H17" s="74"/>
      <c r="I17" s="74"/>
      <c r="J17" s="74"/>
      <c r="K17" s="74"/>
      <c r="L17" s="74"/>
      <c r="M17" s="74"/>
      <c r="N17" s="74"/>
      <c r="O17" s="74"/>
      <c r="P17" s="74"/>
      <c r="Q17" s="75"/>
      <c r="R17" s="75"/>
      <c r="S17" s="76"/>
    </row>
    <row r="18" spans="2:19" x14ac:dyDescent="0.25">
      <c r="B18" s="77" t="s">
        <v>652</v>
      </c>
      <c r="C18" s="78"/>
      <c r="D18" s="78"/>
      <c r="E18" s="78"/>
      <c r="F18" s="78"/>
      <c r="G18" s="79">
        <f>G7*1.2</f>
        <v>3.5709719999999998</v>
      </c>
      <c r="H18" s="79">
        <f>H7*1.2</f>
        <v>3.6429707999999996</v>
      </c>
      <c r="I18" s="79">
        <f>I7*1.2</f>
        <v>3.7522595999999995</v>
      </c>
      <c r="J18" s="79">
        <f>J7*1.2</f>
        <v>3.8648267999999999</v>
      </c>
      <c r="K18" s="79">
        <f>K7*1.2</f>
        <v>3.980772</v>
      </c>
      <c r="L18" s="79">
        <f t="shared" ref="L18:S18" si="2">K18*L19+K18</f>
        <v>4.1571227722627011</v>
      </c>
      <c r="M18" s="79">
        <f t="shared" si="2"/>
        <v>4.3371288749349981</v>
      </c>
      <c r="N18" s="79">
        <f t="shared" si="2"/>
        <v>4.5205922293110303</v>
      </c>
      <c r="O18" s="79">
        <f t="shared" si="2"/>
        <v>4.7072956099151426</v>
      </c>
      <c r="P18" s="79">
        <f t="shared" si="2"/>
        <v>4.8970026651895147</v>
      </c>
      <c r="Q18" s="79">
        <f t="shared" si="2"/>
        <v>5.0943550373938598</v>
      </c>
      <c r="R18" s="79">
        <f t="shared" si="2"/>
        <v>5.2996608377414125</v>
      </c>
      <c r="S18" s="80">
        <f t="shared" si="2"/>
        <v>5.5132405945264251</v>
      </c>
    </row>
    <row r="19" spans="2:19" x14ac:dyDescent="0.25">
      <c r="B19" s="77" t="s">
        <v>653</v>
      </c>
      <c r="C19" s="78"/>
      <c r="D19" s="78"/>
      <c r="E19" s="78"/>
      <c r="F19" s="78"/>
      <c r="G19" s="81">
        <v>5.0429053871322085E-2</v>
      </c>
      <c r="H19" s="81">
        <v>4.3559215853171906E-2</v>
      </c>
      <c r="I19" s="81">
        <v>4.2377116826678642E-2</v>
      </c>
      <c r="J19" s="81">
        <v>4.320055154720407E-2</v>
      </c>
      <c r="K19" s="81">
        <v>4.3900921854207978E-2</v>
      </c>
      <c r="L19" s="81">
        <v>4.430064627230635E-2</v>
      </c>
      <c r="M19" s="81">
        <v>4.3300646272306412E-2</v>
      </c>
      <c r="N19" s="81">
        <v>4.2300646272306466E-2</v>
      </c>
      <c r="O19" s="81">
        <v>4.1300646272306521E-2</v>
      </c>
      <c r="P19" s="81">
        <v>4.0300646272306583E-2</v>
      </c>
      <c r="Q19" s="81">
        <v>4.0300646272306583E-2</v>
      </c>
      <c r="R19" s="81">
        <v>4.0300646272306583E-2</v>
      </c>
      <c r="S19" s="81">
        <v>4.0300646272306583E-2</v>
      </c>
    </row>
    <row r="20" spans="2:19" x14ac:dyDescent="0.25">
      <c r="B20" s="77" t="s">
        <v>654</v>
      </c>
      <c r="C20" s="78"/>
      <c r="D20" s="78"/>
      <c r="E20" s="78"/>
      <c r="F20" s="78"/>
      <c r="G20" s="82">
        <f t="shared" ref="G20:S20" si="3">G19</f>
        <v>5.0429053871322085E-2</v>
      </c>
      <c r="H20" s="82">
        <f t="shared" si="3"/>
        <v>4.3559215853171906E-2</v>
      </c>
      <c r="I20" s="82">
        <f t="shared" si="3"/>
        <v>4.2377116826678642E-2</v>
      </c>
      <c r="J20" s="82">
        <f t="shared" si="3"/>
        <v>4.320055154720407E-2</v>
      </c>
      <c r="K20" s="82">
        <f t="shared" si="3"/>
        <v>4.3900921854207978E-2</v>
      </c>
      <c r="L20" s="82">
        <f t="shared" si="3"/>
        <v>4.430064627230635E-2</v>
      </c>
      <c r="M20" s="82">
        <f t="shared" si="3"/>
        <v>4.3300646272306412E-2</v>
      </c>
      <c r="N20" s="82">
        <f t="shared" si="3"/>
        <v>4.2300646272306466E-2</v>
      </c>
      <c r="O20" s="82">
        <f t="shared" si="3"/>
        <v>4.1300646272306521E-2</v>
      </c>
      <c r="P20" s="82">
        <f t="shared" si="3"/>
        <v>4.0300646272306583E-2</v>
      </c>
      <c r="Q20" s="82">
        <f t="shared" si="3"/>
        <v>4.0300646272306583E-2</v>
      </c>
      <c r="R20" s="82">
        <f t="shared" si="3"/>
        <v>4.0300646272306583E-2</v>
      </c>
      <c r="S20" s="83">
        <f t="shared" si="3"/>
        <v>4.0300646272306583E-2</v>
      </c>
    </row>
    <row r="21" spans="2:19" x14ac:dyDescent="0.25">
      <c r="B21" s="77" t="s">
        <v>655</v>
      </c>
      <c r="C21" s="78"/>
      <c r="D21" s="78"/>
      <c r="E21" s="78"/>
      <c r="F21" s="78"/>
      <c r="G21" s="79">
        <f t="shared" ref="G21:S21" si="4">G18/1.2</f>
        <v>2.9758100000000001</v>
      </c>
      <c r="H21" s="79">
        <f t="shared" si="4"/>
        <v>3.035809</v>
      </c>
      <c r="I21" s="79">
        <f t="shared" si="4"/>
        <v>3.1268829999999999</v>
      </c>
      <c r="J21" s="79">
        <f t="shared" si="4"/>
        <v>3.2206890000000001</v>
      </c>
      <c r="K21" s="79">
        <f t="shared" si="4"/>
        <v>3.31731</v>
      </c>
      <c r="L21" s="79">
        <f t="shared" si="4"/>
        <v>3.4642689768855846</v>
      </c>
      <c r="M21" s="79">
        <f t="shared" si="4"/>
        <v>3.614274062445832</v>
      </c>
      <c r="N21" s="79">
        <f t="shared" si="4"/>
        <v>3.7671601910925254</v>
      </c>
      <c r="O21" s="79">
        <f t="shared" si="4"/>
        <v>3.9227463415959525</v>
      </c>
      <c r="P21" s="79">
        <f t="shared" si="4"/>
        <v>4.0808355543245955</v>
      </c>
      <c r="Q21" s="79">
        <f t="shared" si="4"/>
        <v>4.2452958644948833</v>
      </c>
      <c r="R21" s="79">
        <f t="shared" si="4"/>
        <v>4.4163840314511775</v>
      </c>
      <c r="S21" s="80">
        <f t="shared" si="4"/>
        <v>4.5943671621053541</v>
      </c>
    </row>
    <row r="22" spans="2:19" x14ac:dyDescent="0.25">
      <c r="B22" s="77" t="s">
        <v>656</v>
      </c>
      <c r="C22" s="78"/>
      <c r="D22" s="78"/>
      <c r="E22" s="78"/>
      <c r="F22" s="78"/>
      <c r="G22" s="79">
        <f t="shared" ref="G22:S22" si="5">G21*0.2</f>
        <v>0.59516200000000008</v>
      </c>
      <c r="H22" s="79">
        <f t="shared" si="5"/>
        <v>0.60716180000000008</v>
      </c>
      <c r="I22" s="79">
        <f t="shared" si="5"/>
        <v>0.62537660000000006</v>
      </c>
      <c r="J22" s="79">
        <f t="shared" si="5"/>
        <v>0.64413780000000009</v>
      </c>
      <c r="K22" s="79">
        <f t="shared" si="5"/>
        <v>0.663462</v>
      </c>
      <c r="L22" s="79">
        <f t="shared" si="5"/>
        <v>0.692853795377117</v>
      </c>
      <c r="M22" s="79">
        <f t="shared" si="5"/>
        <v>0.7228548124891665</v>
      </c>
      <c r="N22" s="79">
        <f t="shared" si="5"/>
        <v>0.75343203821850513</v>
      </c>
      <c r="O22" s="79">
        <f t="shared" si="5"/>
        <v>0.78454926831919058</v>
      </c>
      <c r="P22" s="79">
        <f t="shared" si="5"/>
        <v>0.81616711086491911</v>
      </c>
      <c r="Q22" s="79">
        <f t="shared" si="5"/>
        <v>0.8490591728989767</v>
      </c>
      <c r="R22" s="79">
        <f t="shared" si="5"/>
        <v>0.88327680629023553</v>
      </c>
      <c r="S22" s="80">
        <f t="shared" si="5"/>
        <v>0.91887343242107089</v>
      </c>
    </row>
    <row r="23" spans="2:19" x14ac:dyDescent="0.25">
      <c r="B23" s="72" t="s">
        <v>650</v>
      </c>
      <c r="C23" s="73"/>
      <c r="D23" s="73"/>
      <c r="E23" s="73"/>
      <c r="F23" s="73"/>
      <c r="G23" s="73"/>
      <c r="H23" s="73"/>
      <c r="I23" s="73"/>
      <c r="J23" s="73"/>
      <c r="K23" s="73"/>
      <c r="L23" s="73"/>
      <c r="M23" s="73"/>
      <c r="N23" s="73"/>
      <c r="O23" s="73"/>
      <c r="P23" s="73"/>
      <c r="Q23" s="84"/>
      <c r="R23" s="84"/>
      <c r="S23" s="85"/>
    </row>
    <row r="24" spans="2:19" x14ac:dyDescent="0.25">
      <c r="B24" s="77" t="s">
        <v>652</v>
      </c>
      <c r="C24" s="78"/>
      <c r="D24" s="78"/>
      <c r="E24" s="78"/>
      <c r="F24" s="78"/>
      <c r="G24" s="79">
        <f>G4*1.18</f>
        <v>2.8324448600000003</v>
      </c>
      <c r="H24" s="79">
        <f>H4*1.18</f>
        <v>2.9127851599999999</v>
      </c>
      <c r="I24" s="79">
        <f>I4*1.18</f>
        <v>3.0260651599999995</v>
      </c>
      <c r="J24" s="79">
        <f>J4*1.18</f>
        <v>3.1176791799999997</v>
      </c>
      <c r="K24" s="79">
        <f>K4*1.18</f>
        <v>3.21208508</v>
      </c>
      <c r="L24" s="79">
        <f t="shared" ref="L24:S24" si="6">K24*L25+K24</f>
        <v>3.3020234622400002</v>
      </c>
      <c r="M24" s="79">
        <f t="shared" si="6"/>
        <v>3.39117809572048</v>
      </c>
      <c r="N24" s="79">
        <f t="shared" si="6"/>
        <v>3.4827399043049327</v>
      </c>
      <c r="O24" s="79">
        <f t="shared" si="6"/>
        <v>3.5698084019125562</v>
      </c>
      <c r="P24" s="79">
        <f t="shared" si="6"/>
        <v>3.6519139951565451</v>
      </c>
      <c r="Q24" s="79">
        <f t="shared" si="6"/>
        <v>3.732256103049989</v>
      </c>
      <c r="R24" s="79">
        <f t="shared" si="6"/>
        <v>3.8069012251109888</v>
      </c>
      <c r="S24" s="80">
        <f t="shared" si="6"/>
        <v>3.8830392496132085</v>
      </c>
    </row>
    <row r="25" spans="2:19" x14ac:dyDescent="0.25">
      <c r="B25" s="77" t="s">
        <v>653</v>
      </c>
      <c r="C25" s="78"/>
      <c r="D25" s="78"/>
      <c r="E25" s="78"/>
      <c r="F25" s="78"/>
      <c r="G25" s="81">
        <v>4.7E-2</v>
      </c>
      <c r="H25" s="81">
        <v>4.4999999999999998E-2</v>
      </c>
      <c r="I25" s="81">
        <v>4.1000000000000002E-2</v>
      </c>
      <c r="J25" s="81">
        <v>3.5999999999999997E-2</v>
      </c>
      <c r="K25" s="81">
        <v>3.2000000000000001E-2</v>
      </c>
      <c r="L25" s="81">
        <v>2.8000000000000001E-2</v>
      </c>
      <c r="M25" s="81">
        <v>2.7E-2</v>
      </c>
      <c r="N25" s="81">
        <v>2.7E-2</v>
      </c>
      <c r="O25" s="81">
        <v>2.5000000000000001E-2</v>
      </c>
      <c r="P25" s="81">
        <v>2.3E-2</v>
      </c>
      <c r="Q25" s="81">
        <v>2.1999999999999999E-2</v>
      </c>
      <c r="R25" s="81">
        <v>0.02</v>
      </c>
      <c r="S25" s="86">
        <v>0.02</v>
      </c>
    </row>
    <row r="26" spans="2:19" x14ac:dyDescent="0.25">
      <c r="B26" s="77" t="s">
        <v>654</v>
      </c>
      <c r="C26" s="78"/>
      <c r="D26" s="78"/>
      <c r="E26" s="78"/>
      <c r="F26" s="78"/>
      <c r="G26" s="82">
        <f t="shared" ref="G26:S26" si="7">G25</f>
        <v>4.7E-2</v>
      </c>
      <c r="H26" s="82">
        <f t="shared" si="7"/>
        <v>4.4999999999999998E-2</v>
      </c>
      <c r="I26" s="82">
        <f t="shared" si="7"/>
        <v>4.1000000000000002E-2</v>
      </c>
      <c r="J26" s="82">
        <f t="shared" si="7"/>
        <v>3.5999999999999997E-2</v>
      </c>
      <c r="K26" s="82">
        <f t="shared" si="7"/>
        <v>3.2000000000000001E-2</v>
      </c>
      <c r="L26" s="82">
        <f t="shared" si="7"/>
        <v>2.8000000000000001E-2</v>
      </c>
      <c r="M26" s="82">
        <f t="shared" si="7"/>
        <v>2.7E-2</v>
      </c>
      <c r="N26" s="82">
        <f t="shared" si="7"/>
        <v>2.7E-2</v>
      </c>
      <c r="O26" s="82">
        <f t="shared" si="7"/>
        <v>2.5000000000000001E-2</v>
      </c>
      <c r="P26" s="82">
        <f t="shared" si="7"/>
        <v>2.3E-2</v>
      </c>
      <c r="Q26" s="82">
        <f t="shared" si="7"/>
        <v>2.1999999999999999E-2</v>
      </c>
      <c r="R26" s="82">
        <f t="shared" si="7"/>
        <v>0.02</v>
      </c>
      <c r="S26" s="83">
        <f t="shared" si="7"/>
        <v>0.02</v>
      </c>
    </row>
    <row r="27" spans="2:19" x14ac:dyDescent="0.25">
      <c r="B27" s="77" t="s">
        <v>655</v>
      </c>
      <c r="C27" s="78"/>
      <c r="D27" s="78"/>
      <c r="E27" s="78"/>
      <c r="F27" s="78"/>
      <c r="G27" s="79">
        <f t="shared" ref="G27:S27" si="8">G24/1.18</f>
        <v>2.4003770000000002</v>
      </c>
      <c r="H27" s="79">
        <f t="shared" si="8"/>
        <v>2.4684620000000002</v>
      </c>
      <c r="I27" s="79">
        <f t="shared" si="8"/>
        <v>2.5644619999999998</v>
      </c>
      <c r="J27" s="79">
        <f t="shared" si="8"/>
        <v>2.6421009999999998</v>
      </c>
      <c r="K27" s="79">
        <f t="shared" si="8"/>
        <v>2.7221060000000001</v>
      </c>
      <c r="L27" s="79">
        <f t="shared" si="8"/>
        <v>2.7983249680000002</v>
      </c>
      <c r="M27" s="79">
        <f t="shared" si="8"/>
        <v>2.8738797421360003</v>
      </c>
      <c r="N27" s="79">
        <f t="shared" si="8"/>
        <v>2.951474495173672</v>
      </c>
      <c r="O27" s="79">
        <f t="shared" si="8"/>
        <v>3.0252613575530138</v>
      </c>
      <c r="P27" s="79">
        <f t="shared" si="8"/>
        <v>3.0948423687767335</v>
      </c>
      <c r="Q27" s="79">
        <f t="shared" si="8"/>
        <v>3.1629289008898214</v>
      </c>
      <c r="R27" s="79">
        <f t="shared" si="8"/>
        <v>3.2261874789076179</v>
      </c>
      <c r="S27" s="80">
        <f t="shared" si="8"/>
        <v>3.2907112284857702</v>
      </c>
    </row>
    <row r="28" spans="2:19" ht="15.75" thickBot="1" x14ac:dyDescent="0.3">
      <c r="B28" s="87" t="s">
        <v>656</v>
      </c>
      <c r="C28" s="88"/>
      <c r="D28" s="88"/>
      <c r="E28" s="88"/>
      <c r="F28" s="88"/>
      <c r="G28" s="89">
        <f t="shared" ref="G28:S28" si="9">G27*0.18</f>
        <v>0.43206786000000003</v>
      </c>
      <c r="H28" s="89">
        <f t="shared" si="9"/>
        <v>0.44432315999999999</v>
      </c>
      <c r="I28" s="89">
        <f t="shared" si="9"/>
        <v>0.46160315999999996</v>
      </c>
      <c r="J28" s="89">
        <f t="shared" si="9"/>
        <v>0.47557817999999996</v>
      </c>
      <c r="K28" s="89">
        <f t="shared" si="9"/>
        <v>0.48997908000000001</v>
      </c>
      <c r="L28" s="89">
        <f t="shared" si="9"/>
        <v>0.50369849424000002</v>
      </c>
      <c r="M28" s="89">
        <f t="shared" si="9"/>
        <v>0.51729835358448006</v>
      </c>
      <c r="N28" s="89">
        <f t="shared" si="9"/>
        <v>0.53126540913126097</v>
      </c>
      <c r="O28" s="89">
        <f t="shared" si="9"/>
        <v>0.54454704435954249</v>
      </c>
      <c r="P28" s="89">
        <f t="shared" si="9"/>
        <v>0.557071626379812</v>
      </c>
      <c r="Q28" s="89">
        <f t="shared" si="9"/>
        <v>0.56932720216016786</v>
      </c>
      <c r="R28" s="89">
        <f t="shared" si="9"/>
        <v>0.58071374620337124</v>
      </c>
      <c r="S28" s="90">
        <f t="shared" si="9"/>
        <v>0.59232802112743865</v>
      </c>
    </row>
    <row r="29" spans="2:19" x14ac:dyDescent="0.25">
      <c r="B29" s="68"/>
      <c r="C29" s="68"/>
      <c r="D29" s="68"/>
      <c r="E29" s="68"/>
      <c r="F29" s="68"/>
      <c r="G29" s="68"/>
      <c r="H29" s="68"/>
      <c r="I29" s="68"/>
      <c r="J29" s="68"/>
      <c r="K29" s="68"/>
      <c r="L29" s="68"/>
      <c r="M29" s="68"/>
      <c r="N29" s="68"/>
      <c r="O29" s="68"/>
      <c r="P29" s="68"/>
      <c r="Q29" s="68"/>
      <c r="R29" s="68"/>
      <c r="S29" s="68"/>
    </row>
    <row r="30" spans="2:19" x14ac:dyDescent="0.25">
      <c r="B30" s="68" t="s">
        <v>657</v>
      </c>
      <c r="C30" s="68"/>
      <c r="D30" s="68"/>
      <c r="E30" s="68"/>
      <c r="F30" s="68"/>
      <c r="G30" s="68"/>
      <c r="H30" s="68"/>
      <c r="I30" s="68"/>
      <c r="J30" s="68"/>
      <c r="K30" s="68"/>
      <c r="L30" s="68"/>
      <c r="M30" s="68"/>
      <c r="N30" s="68"/>
      <c r="O30" s="68"/>
      <c r="P30" s="68"/>
      <c r="Q30" s="68"/>
      <c r="R30" s="68"/>
      <c r="S30" s="68"/>
    </row>
    <row r="31" spans="2:19" ht="15.75" thickBot="1" x14ac:dyDescent="0.3">
      <c r="B31" s="68"/>
      <c r="C31" s="68"/>
      <c r="D31" s="68"/>
      <c r="E31" s="68"/>
      <c r="F31" s="68"/>
      <c r="G31" s="68"/>
      <c r="H31" s="68"/>
      <c r="I31" s="68"/>
      <c r="J31" s="68"/>
      <c r="K31" s="68"/>
      <c r="L31" s="68"/>
      <c r="M31" s="68"/>
      <c r="N31" s="68"/>
      <c r="O31" s="68"/>
      <c r="P31" s="68"/>
      <c r="Q31" s="68"/>
      <c r="R31" s="68"/>
      <c r="S31" s="68"/>
    </row>
    <row r="32" spans="2:19" x14ac:dyDescent="0.25">
      <c r="B32" s="91" t="s">
        <v>658</v>
      </c>
      <c r="C32" s="92"/>
      <c r="D32" s="92"/>
      <c r="E32" s="92"/>
      <c r="F32" s="92"/>
      <c r="G32" s="93">
        <f t="shared" ref="G32:S32" si="10">G33*1.2</f>
        <v>0</v>
      </c>
      <c r="H32" s="93">
        <f t="shared" si="10"/>
        <v>0</v>
      </c>
      <c r="I32" s="93">
        <f t="shared" si="10"/>
        <v>0</v>
      </c>
      <c r="J32" s="93">
        <f t="shared" si="10"/>
        <v>0</v>
      </c>
      <c r="K32" s="93">
        <f t="shared" si="10"/>
        <v>0</v>
      </c>
      <c r="L32" s="93">
        <f t="shared" si="10"/>
        <v>0</v>
      </c>
      <c r="M32" s="93">
        <f t="shared" si="10"/>
        <v>1.995410033347959E-2</v>
      </c>
      <c r="N32" s="93">
        <f t="shared" si="10"/>
        <v>2.0798171673368223E-2</v>
      </c>
      <c r="O32" s="93">
        <f t="shared" si="10"/>
        <v>2.1657149604760711E-2</v>
      </c>
      <c r="P32" s="93">
        <f t="shared" si="10"/>
        <v>2.2529946730248593E-2</v>
      </c>
      <c r="Q32" s="93">
        <f t="shared" si="10"/>
        <v>2.3437918143958254E-2</v>
      </c>
      <c r="R32" s="93">
        <f t="shared" si="10"/>
        <v>10.550242995062474</v>
      </c>
      <c r="S32" s="94">
        <f t="shared" si="10"/>
        <v>10.975424606093368</v>
      </c>
    </row>
    <row r="33" spans="2:19" x14ac:dyDescent="0.25">
      <c r="B33" s="77" t="s">
        <v>659</v>
      </c>
      <c r="C33" s="78"/>
      <c r="D33" s="78"/>
      <c r="E33" s="78"/>
      <c r="F33" s="78"/>
      <c r="G33" s="79">
        <f t="shared" ref="G33:S33" si="11">G13*G21</f>
        <v>0</v>
      </c>
      <c r="H33" s="79">
        <f t="shared" si="11"/>
        <v>0</v>
      </c>
      <c r="I33" s="79">
        <f t="shared" si="11"/>
        <v>0</v>
      </c>
      <c r="J33" s="79">
        <f t="shared" si="11"/>
        <v>0</v>
      </c>
      <c r="K33" s="79">
        <f t="shared" si="11"/>
        <v>0</v>
      </c>
      <c r="L33" s="79">
        <f t="shared" si="11"/>
        <v>0</v>
      </c>
      <c r="M33" s="79">
        <f t="shared" si="11"/>
        <v>1.6628416944566324E-2</v>
      </c>
      <c r="N33" s="79">
        <f t="shared" si="11"/>
        <v>1.7331809727806853E-2</v>
      </c>
      <c r="O33" s="79">
        <f t="shared" si="11"/>
        <v>1.8047624670633925E-2</v>
      </c>
      <c r="P33" s="79">
        <f t="shared" si="11"/>
        <v>1.8774955608540495E-2</v>
      </c>
      <c r="Q33" s="79">
        <f t="shared" si="11"/>
        <v>1.9531598453298545E-2</v>
      </c>
      <c r="R33" s="79">
        <f t="shared" si="11"/>
        <v>8.7918691625520626</v>
      </c>
      <c r="S33" s="80">
        <f t="shared" si="11"/>
        <v>9.146187171744474</v>
      </c>
    </row>
    <row r="34" spans="2:19" x14ac:dyDescent="0.25">
      <c r="B34" s="77" t="s">
        <v>660</v>
      </c>
      <c r="C34" s="78"/>
      <c r="D34" s="78"/>
      <c r="E34" s="78"/>
      <c r="F34" s="78"/>
      <c r="G34" s="78"/>
      <c r="H34" s="79">
        <f t="shared" ref="H34:S34" si="12">H32-H33</f>
        <v>0</v>
      </c>
      <c r="I34" s="79">
        <f t="shared" si="12"/>
        <v>0</v>
      </c>
      <c r="J34" s="79">
        <f t="shared" si="12"/>
        <v>0</v>
      </c>
      <c r="K34" s="79">
        <f t="shared" si="12"/>
        <v>0</v>
      </c>
      <c r="L34" s="79">
        <f t="shared" si="12"/>
        <v>0</v>
      </c>
      <c r="M34" s="79">
        <f t="shared" si="12"/>
        <v>3.3256833889132656E-3</v>
      </c>
      <c r="N34" s="79">
        <f t="shared" si="12"/>
        <v>3.4663619455613699E-3</v>
      </c>
      <c r="O34" s="79">
        <f t="shared" si="12"/>
        <v>3.6095249341267857E-3</v>
      </c>
      <c r="P34" s="79">
        <f t="shared" si="12"/>
        <v>3.7549911217080977E-3</v>
      </c>
      <c r="Q34" s="79">
        <f t="shared" si="12"/>
        <v>3.9063196906597084E-3</v>
      </c>
      <c r="R34" s="79">
        <f t="shared" si="12"/>
        <v>1.7583738325104115</v>
      </c>
      <c r="S34" s="80">
        <f t="shared" si="12"/>
        <v>1.8292374343488937</v>
      </c>
    </row>
    <row r="35" spans="2:19" x14ac:dyDescent="0.25">
      <c r="B35" s="77" t="s">
        <v>661</v>
      </c>
      <c r="C35" s="78"/>
      <c r="D35" s="78"/>
      <c r="E35" s="78"/>
      <c r="F35" s="78"/>
      <c r="G35" s="78"/>
      <c r="H35" s="79">
        <f t="shared" ref="H35:S35" si="13">H33</f>
        <v>0</v>
      </c>
      <c r="I35" s="79">
        <f t="shared" si="13"/>
        <v>0</v>
      </c>
      <c r="J35" s="79">
        <f t="shared" si="13"/>
        <v>0</v>
      </c>
      <c r="K35" s="79">
        <f t="shared" si="13"/>
        <v>0</v>
      </c>
      <c r="L35" s="79">
        <f t="shared" si="13"/>
        <v>0</v>
      </c>
      <c r="M35" s="79">
        <f t="shared" si="13"/>
        <v>1.6628416944566324E-2</v>
      </c>
      <c r="N35" s="79">
        <f t="shared" si="13"/>
        <v>1.7331809727806853E-2</v>
      </c>
      <c r="O35" s="79">
        <f t="shared" si="13"/>
        <v>1.8047624670633925E-2</v>
      </c>
      <c r="P35" s="79">
        <f t="shared" si="13"/>
        <v>1.8774955608540495E-2</v>
      </c>
      <c r="Q35" s="79">
        <f t="shared" si="13"/>
        <v>1.9531598453298545E-2</v>
      </c>
      <c r="R35" s="79">
        <f t="shared" si="13"/>
        <v>8.7918691625520626</v>
      </c>
      <c r="S35" s="80">
        <f t="shared" si="13"/>
        <v>9.146187171744474</v>
      </c>
    </row>
    <row r="36" spans="2:19" ht="15.75" thickBot="1" x14ac:dyDescent="0.3">
      <c r="B36" s="87" t="s">
        <v>662</v>
      </c>
      <c r="C36" s="88"/>
      <c r="D36" s="88"/>
      <c r="E36" s="88"/>
      <c r="F36" s="88"/>
      <c r="G36" s="88"/>
      <c r="H36" s="89">
        <f t="shared" ref="H36:S36" si="14">H34</f>
        <v>0</v>
      </c>
      <c r="I36" s="89">
        <f t="shared" si="14"/>
        <v>0</v>
      </c>
      <c r="J36" s="89">
        <f t="shared" si="14"/>
        <v>0</v>
      </c>
      <c r="K36" s="89">
        <f t="shared" si="14"/>
        <v>0</v>
      </c>
      <c r="L36" s="89">
        <f t="shared" si="14"/>
        <v>0</v>
      </c>
      <c r="M36" s="89">
        <f t="shared" si="14"/>
        <v>3.3256833889132656E-3</v>
      </c>
      <c r="N36" s="89">
        <f t="shared" si="14"/>
        <v>3.4663619455613699E-3</v>
      </c>
      <c r="O36" s="89">
        <f t="shared" si="14"/>
        <v>3.6095249341267857E-3</v>
      </c>
      <c r="P36" s="89">
        <f t="shared" si="14"/>
        <v>3.7549911217080977E-3</v>
      </c>
      <c r="Q36" s="89">
        <f t="shared" si="14"/>
        <v>3.9063196906597084E-3</v>
      </c>
      <c r="R36" s="89">
        <f t="shared" si="14"/>
        <v>1.7583738325104115</v>
      </c>
      <c r="S36" s="90">
        <f t="shared" si="14"/>
        <v>1.8292374343488937</v>
      </c>
    </row>
    <row r="37" spans="2:19" x14ac:dyDescent="0.25">
      <c r="B37" s="91" t="s">
        <v>650</v>
      </c>
      <c r="C37" s="92"/>
      <c r="D37" s="92"/>
      <c r="E37" s="92"/>
      <c r="F37" s="92"/>
      <c r="G37" s="93"/>
      <c r="H37" s="93">
        <f t="shared" ref="H37:S37" si="15">H38*1.2</f>
        <v>0</v>
      </c>
      <c r="I37" s="93">
        <f t="shared" si="15"/>
        <v>0</v>
      </c>
      <c r="J37" s="93">
        <f t="shared" si="15"/>
        <v>0</v>
      </c>
      <c r="K37" s="93">
        <f t="shared" si="15"/>
        <v>0</v>
      </c>
      <c r="L37" s="93">
        <f t="shared" si="15"/>
        <v>0</v>
      </c>
      <c r="M37" s="93">
        <f t="shared" si="15"/>
        <v>5.2888153775966049E-2</v>
      </c>
      <c r="N37" s="93">
        <f t="shared" si="15"/>
        <v>5.4316133927917128E-2</v>
      </c>
      <c r="O37" s="93">
        <f t="shared" si="15"/>
        <v>5.5674037276115057E-2</v>
      </c>
      <c r="P37" s="93">
        <f t="shared" si="15"/>
        <v>5.6954540133465709E-2</v>
      </c>
      <c r="Q37" s="93">
        <f t="shared" si="15"/>
        <v>5.8207540016401951E-2</v>
      </c>
      <c r="R37" s="93">
        <f t="shared" si="15"/>
        <v>25.689992542699496</v>
      </c>
      <c r="S37" s="94">
        <f t="shared" si="15"/>
        <v>26.203792393553485</v>
      </c>
    </row>
    <row r="38" spans="2:19" x14ac:dyDescent="0.25">
      <c r="B38" s="77" t="s">
        <v>659</v>
      </c>
      <c r="C38" s="78"/>
      <c r="D38" s="78"/>
      <c r="E38" s="78"/>
      <c r="F38" s="78"/>
      <c r="G38" s="79"/>
      <c r="H38" s="79">
        <f t="shared" ref="H38:S38" si="16">H14*H27</f>
        <v>0</v>
      </c>
      <c r="I38" s="79">
        <f t="shared" si="16"/>
        <v>0</v>
      </c>
      <c r="J38" s="79">
        <f t="shared" si="16"/>
        <v>0</v>
      </c>
      <c r="K38" s="79">
        <f t="shared" si="16"/>
        <v>0</v>
      </c>
      <c r="L38" s="79">
        <f t="shared" si="16"/>
        <v>0</v>
      </c>
      <c r="M38" s="79">
        <f t="shared" si="16"/>
        <v>4.4073461479971709E-2</v>
      </c>
      <c r="N38" s="79">
        <f t="shared" si="16"/>
        <v>4.5263444939930939E-2</v>
      </c>
      <c r="O38" s="79">
        <f t="shared" si="16"/>
        <v>4.6395031063429217E-2</v>
      </c>
      <c r="P38" s="79">
        <f t="shared" si="16"/>
        <v>4.7462116777888093E-2</v>
      </c>
      <c r="Q38" s="79">
        <f t="shared" si="16"/>
        <v>4.8506283347001626E-2</v>
      </c>
      <c r="R38" s="79">
        <f t="shared" si="16"/>
        <v>21.408327118916247</v>
      </c>
      <c r="S38" s="80">
        <f t="shared" si="16"/>
        <v>21.836493661294572</v>
      </c>
    </row>
    <row r="39" spans="2:19" x14ac:dyDescent="0.25">
      <c r="B39" s="77" t="s">
        <v>660</v>
      </c>
      <c r="C39" s="78"/>
      <c r="D39" s="78"/>
      <c r="E39" s="78"/>
      <c r="F39" s="78"/>
      <c r="G39" s="79"/>
      <c r="H39" s="79">
        <f t="shared" ref="H39:S39" si="17">H37-H38</f>
        <v>0</v>
      </c>
      <c r="I39" s="79">
        <f t="shared" si="17"/>
        <v>0</v>
      </c>
      <c r="J39" s="79">
        <f t="shared" si="17"/>
        <v>0</v>
      </c>
      <c r="K39" s="79">
        <f t="shared" si="17"/>
        <v>0</v>
      </c>
      <c r="L39" s="79">
        <f t="shared" si="17"/>
        <v>0</v>
      </c>
      <c r="M39" s="79">
        <f t="shared" si="17"/>
        <v>8.8146922959943391E-3</v>
      </c>
      <c r="N39" s="79">
        <f t="shared" si="17"/>
        <v>9.0526889879861891E-3</v>
      </c>
      <c r="O39" s="79">
        <f t="shared" si="17"/>
        <v>9.2790062126858405E-3</v>
      </c>
      <c r="P39" s="79">
        <f t="shared" si="17"/>
        <v>9.4924233555776158E-3</v>
      </c>
      <c r="Q39" s="79">
        <f t="shared" si="17"/>
        <v>9.7012566694003252E-3</v>
      </c>
      <c r="R39" s="79">
        <f t="shared" si="17"/>
        <v>4.2816654237832488</v>
      </c>
      <c r="S39" s="80">
        <f t="shared" si="17"/>
        <v>4.367298732258913</v>
      </c>
    </row>
    <row r="40" spans="2:19" x14ac:dyDescent="0.25">
      <c r="B40" s="77" t="s">
        <v>661</v>
      </c>
      <c r="C40" s="78"/>
      <c r="D40" s="78"/>
      <c r="E40" s="78"/>
      <c r="F40" s="78"/>
      <c r="G40" s="79"/>
      <c r="H40" s="79">
        <f t="shared" ref="H40:S40" si="18">H38</f>
        <v>0</v>
      </c>
      <c r="I40" s="79">
        <f t="shared" si="18"/>
        <v>0</v>
      </c>
      <c r="J40" s="79">
        <f t="shared" si="18"/>
        <v>0</v>
      </c>
      <c r="K40" s="79">
        <f t="shared" si="18"/>
        <v>0</v>
      </c>
      <c r="L40" s="79">
        <f t="shared" si="18"/>
        <v>0</v>
      </c>
      <c r="M40" s="79">
        <f t="shared" si="18"/>
        <v>4.4073461479971709E-2</v>
      </c>
      <c r="N40" s="79">
        <f t="shared" si="18"/>
        <v>4.5263444939930939E-2</v>
      </c>
      <c r="O40" s="79">
        <f t="shared" si="18"/>
        <v>4.6395031063429217E-2</v>
      </c>
      <c r="P40" s="79">
        <f t="shared" si="18"/>
        <v>4.7462116777888093E-2</v>
      </c>
      <c r="Q40" s="79">
        <f t="shared" si="18"/>
        <v>4.8506283347001626E-2</v>
      </c>
      <c r="R40" s="79">
        <f t="shared" si="18"/>
        <v>21.408327118916247</v>
      </c>
      <c r="S40" s="80">
        <f t="shared" si="18"/>
        <v>21.836493661294572</v>
      </c>
    </row>
    <row r="41" spans="2:19" ht="15.75" thickBot="1" x14ac:dyDescent="0.3">
      <c r="B41" s="87" t="s">
        <v>662</v>
      </c>
      <c r="C41" s="88"/>
      <c r="D41" s="88"/>
      <c r="E41" s="88"/>
      <c r="F41" s="88"/>
      <c r="G41" s="89"/>
      <c r="H41" s="89">
        <f t="shared" ref="H41:S41" si="19">H39</f>
        <v>0</v>
      </c>
      <c r="I41" s="89">
        <f t="shared" si="19"/>
        <v>0</v>
      </c>
      <c r="J41" s="89">
        <f t="shared" si="19"/>
        <v>0</v>
      </c>
      <c r="K41" s="89">
        <f t="shared" si="19"/>
        <v>0</v>
      </c>
      <c r="L41" s="89">
        <f t="shared" si="19"/>
        <v>0</v>
      </c>
      <c r="M41" s="89">
        <f t="shared" si="19"/>
        <v>8.8146922959943391E-3</v>
      </c>
      <c r="N41" s="89">
        <f t="shared" si="19"/>
        <v>9.0526889879861891E-3</v>
      </c>
      <c r="O41" s="89">
        <f t="shared" si="19"/>
        <v>9.2790062126858405E-3</v>
      </c>
      <c r="P41" s="89">
        <f t="shared" si="19"/>
        <v>9.4924233555776158E-3</v>
      </c>
      <c r="Q41" s="89">
        <f t="shared" si="19"/>
        <v>9.7012566694003252E-3</v>
      </c>
      <c r="R41" s="89">
        <f t="shared" si="19"/>
        <v>4.2816654237832488</v>
      </c>
      <c r="S41" s="90">
        <f t="shared" si="19"/>
        <v>4.367298732258913</v>
      </c>
    </row>
    <row r="42" spans="2:19" x14ac:dyDescent="0.25">
      <c r="B42" s="91" t="s">
        <v>663</v>
      </c>
      <c r="C42" s="92"/>
      <c r="D42" s="92"/>
      <c r="E42" s="92"/>
      <c r="F42" s="92"/>
      <c r="G42" s="93"/>
      <c r="H42" s="93">
        <f t="shared" ref="H42:S42" si="20">H37+H32</f>
        <v>0</v>
      </c>
      <c r="I42" s="93">
        <f t="shared" si="20"/>
        <v>0</v>
      </c>
      <c r="J42" s="93">
        <f t="shared" si="20"/>
        <v>0</v>
      </c>
      <c r="K42" s="93">
        <f t="shared" si="20"/>
        <v>0</v>
      </c>
      <c r="L42" s="93">
        <f t="shared" si="20"/>
        <v>0</v>
      </c>
      <c r="M42" s="93">
        <f t="shared" si="20"/>
        <v>7.2842254109445642E-2</v>
      </c>
      <c r="N42" s="93">
        <f t="shared" si="20"/>
        <v>7.5114305601285347E-2</v>
      </c>
      <c r="O42" s="93">
        <f t="shared" si="20"/>
        <v>7.7331186880875771E-2</v>
      </c>
      <c r="P42" s="93">
        <f t="shared" si="20"/>
        <v>7.9484486863714301E-2</v>
      </c>
      <c r="Q42" s="93">
        <f t="shared" si="20"/>
        <v>8.1645458160360201E-2</v>
      </c>
      <c r="R42" s="93">
        <f t="shared" si="20"/>
        <v>36.240235537761968</v>
      </c>
      <c r="S42" s="94">
        <f t="shared" si="20"/>
        <v>37.179216999646854</v>
      </c>
    </row>
    <row r="43" spans="2:19" x14ac:dyDescent="0.25">
      <c r="B43" s="77" t="s">
        <v>659</v>
      </c>
      <c r="C43" s="78"/>
      <c r="D43" s="78"/>
      <c r="E43" s="78"/>
      <c r="F43" s="78"/>
      <c r="G43" s="79"/>
      <c r="H43" s="79">
        <f t="shared" ref="H43:S43" si="21">H33+H38</f>
        <v>0</v>
      </c>
      <c r="I43" s="79">
        <f t="shared" si="21"/>
        <v>0</v>
      </c>
      <c r="J43" s="79">
        <f t="shared" si="21"/>
        <v>0</v>
      </c>
      <c r="K43" s="79">
        <f t="shared" si="21"/>
        <v>0</v>
      </c>
      <c r="L43" s="79">
        <f t="shared" si="21"/>
        <v>0</v>
      </c>
      <c r="M43" s="79">
        <f t="shared" si="21"/>
        <v>6.0701878424538031E-2</v>
      </c>
      <c r="N43" s="79">
        <f t="shared" si="21"/>
        <v>6.2595254667737799E-2</v>
      </c>
      <c r="O43" s="79">
        <f t="shared" si="21"/>
        <v>6.4442655734063145E-2</v>
      </c>
      <c r="P43" s="79">
        <f t="shared" si="21"/>
        <v>6.6237072386428592E-2</v>
      </c>
      <c r="Q43" s="79">
        <f t="shared" si="21"/>
        <v>6.8037881800300168E-2</v>
      </c>
      <c r="R43" s="79">
        <f t="shared" si="21"/>
        <v>30.200196281468308</v>
      </c>
      <c r="S43" s="80">
        <f t="shared" si="21"/>
        <v>30.982680833039048</v>
      </c>
    </row>
    <row r="44" spans="2:19" x14ac:dyDescent="0.25">
      <c r="B44" s="77" t="s">
        <v>660</v>
      </c>
      <c r="C44" s="78"/>
      <c r="D44" s="78"/>
      <c r="E44" s="78"/>
      <c r="F44" s="78"/>
      <c r="G44" s="79"/>
      <c r="H44" s="79">
        <f t="shared" ref="H44:S44" si="22">H34+H39</f>
        <v>0</v>
      </c>
      <c r="I44" s="79">
        <f t="shared" si="22"/>
        <v>0</v>
      </c>
      <c r="J44" s="79">
        <f t="shared" si="22"/>
        <v>0</v>
      </c>
      <c r="K44" s="79">
        <f t="shared" si="22"/>
        <v>0</v>
      </c>
      <c r="L44" s="79">
        <f t="shared" si="22"/>
        <v>0</v>
      </c>
      <c r="M44" s="79">
        <f t="shared" si="22"/>
        <v>1.2140375684907605E-2</v>
      </c>
      <c r="N44" s="79">
        <f t="shared" si="22"/>
        <v>1.2519050933547559E-2</v>
      </c>
      <c r="O44" s="79">
        <f t="shared" si="22"/>
        <v>1.2888531146812626E-2</v>
      </c>
      <c r="P44" s="79">
        <f t="shared" si="22"/>
        <v>1.3247414477285713E-2</v>
      </c>
      <c r="Q44" s="79">
        <f t="shared" si="22"/>
        <v>1.3607576360060034E-2</v>
      </c>
      <c r="R44" s="79">
        <f t="shared" si="22"/>
        <v>6.0400392562936602</v>
      </c>
      <c r="S44" s="80">
        <f t="shared" si="22"/>
        <v>6.1965361666078067</v>
      </c>
    </row>
    <row r="45" spans="2:19" x14ac:dyDescent="0.25">
      <c r="B45" s="77" t="s">
        <v>661</v>
      </c>
      <c r="C45" s="78"/>
      <c r="D45" s="78"/>
      <c r="E45" s="78"/>
      <c r="F45" s="78"/>
      <c r="G45" s="79"/>
      <c r="H45" s="79">
        <f t="shared" ref="H45:S45" si="23">H35+H40</f>
        <v>0</v>
      </c>
      <c r="I45" s="79">
        <f t="shared" si="23"/>
        <v>0</v>
      </c>
      <c r="J45" s="79">
        <f t="shared" si="23"/>
        <v>0</v>
      </c>
      <c r="K45" s="79">
        <f t="shared" si="23"/>
        <v>0</v>
      </c>
      <c r="L45" s="79">
        <f t="shared" si="23"/>
        <v>0</v>
      </c>
      <c r="M45" s="79">
        <f t="shared" si="23"/>
        <v>6.0701878424538031E-2</v>
      </c>
      <c r="N45" s="79">
        <f t="shared" si="23"/>
        <v>6.2595254667737799E-2</v>
      </c>
      <c r="O45" s="79">
        <f t="shared" si="23"/>
        <v>6.4442655734063145E-2</v>
      </c>
      <c r="P45" s="79">
        <f t="shared" si="23"/>
        <v>6.6237072386428592E-2</v>
      </c>
      <c r="Q45" s="79">
        <f t="shared" si="23"/>
        <v>6.8037881800300168E-2</v>
      </c>
      <c r="R45" s="79">
        <f t="shared" si="23"/>
        <v>30.200196281468308</v>
      </c>
      <c r="S45" s="80">
        <f t="shared" si="23"/>
        <v>30.982680833039048</v>
      </c>
    </row>
    <row r="46" spans="2:19" ht="15.75" thickBot="1" x14ac:dyDescent="0.3">
      <c r="B46" s="87" t="s">
        <v>662</v>
      </c>
      <c r="C46" s="88"/>
      <c r="D46" s="88"/>
      <c r="E46" s="88"/>
      <c r="F46" s="88"/>
      <c r="G46" s="89"/>
      <c r="H46" s="89">
        <f t="shared" ref="H46:S46" si="24">H36+H41</f>
        <v>0</v>
      </c>
      <c r="I46" s="89">
        <f t="shared" si="24"/>
        <v>0</v>
      </c>
      <c r="J46" s="89">
        <f t="shared" si="24"/>
        <v>0</v>
      </c>
      <c r="K46" s="89">
        <f t="shared" si="24"/>
        <v>0</v>
      </c>
      <c r="L46" s="89">
        <f t="shared" si="24"/>
        <v>0</v>
      </c>
      <c r="M46" s="89">
        <f t="shared" si="24"/>
        <v>1.2140375684907605E-2</v>
      </c>
      <c r="N46" s="89">
        <f t="shared" si="24"/>
        <v>1.2519050933547559E-2</v>
      </c>
      <c r="O46" s="89">
        <f t="shared" si="24"/>
        <v>1.2888531146812626E-2</v>
      </c>
      <c r="P46" s="89">
        <f t="shared" si="24"/>
        <v>1.3247414477285713E-2</v>
      </c>
      <c r="Q46" s="89">
        <f t="shared" si="24"/>
        <v>1.3607576360060034E-2</v>
      </c>
      <c r="R46" s="89">
        <f t="shared" si="24"/>
        <v>6.0400392562936602</v>
      </c>
      <c r="S46" s="90">
        <f t="shared" si="24"/>
        <v>6.1965361666078067</v>
      </c>
    </row>
    <row r="47" spans="2:19" x14ac:dyDescent="0.25">
      <c r="B47" s="68"/>
      <c r="C47" s="68"/>
      <c r="D47" s="68"/>
      <c r="E47" s="68"/>
      <c r="F47" s="68"/>
      <c r="G47" s="68"/>
      <c r="H47" s="68"/>
      <c r="I47" s="68"/>
      <c r="J47" s="68"/>
      <c r="K47" s="68"/>
      <c r="L47" s="68"/>
      <c r="M47" s="68"/>
      <c r="N47" s="68"/>
      <c r="O47" s="68"/>
      <c r="P47" s="68"/>
      <c r="Q47" s="68"/>
      <c r="R47" s="68"/>
      <c r="S47" s="68"/>
    </row>
    <row r="48" spans="2:19" x14ac:dyDescent="0.25">
      <c r="B48" s="68"/>
      <c r="C48" s="68"/>
      <c r="D48" s="68"/>
      <c r="E48" s="68"/>
      <c r="F48" s="68"/>
      <c r="G48" s="68"/>
      <c r="H48" s="68"/>
      <c r="I48" s="68"/>
      <c r="J48" s="68"/>
      <c r="K48" s="68"/>
      <c r="L48" s="68"/>
      <c r="M48" s="68"/>
      <c r="N48" s="68"/>
      <c r="O48" s="68"/>
      <c r="P48" s="68"/>
      <c r="Q48" s="68"/>
      <c r="R48" s="68"/>
      <c r="S48" s="68"/>
    </row>
    <row r="49" spans="2:20" x14ac:dyDescent="0.25">
      <c r="B49" s="68" t="s">
        <v>664</v>
      </c>
      <c r="C49" s="68"/>
      <c r="D49" s="68"/>
      <c r="E49" s="68"/>
      <c r="F49" s="68"/>
      <c r="G49" s="68"/>
      <c r="H49" s="79">
        <v>0</v>
      </c>
      <c r="I49" s="79">
        <v>8.190600000000002E-2</v>
      </c>
      <c r="J49" s="79">
        <v>0</v>
      </c>
      <c r="K49" s="79">
        <v>5.8714260000000014</v>
      </c>
      <c r="L49" s="79">
        <v>9.2781920000000007</v>
      </c>
      <c r="M49" s="79">
        <v>6.3164860000000003</v>
      </c>
      <c r="O49" s="68"/>
      <c r="Q49" s="68"/>
      <c r="S49" s="68"/>
    </row>
    <row r="50" spans="2:20" x14ac:dyDescent="0.25">
      <c r="B50" s="77" t="s">
        <v>665</v>
      </c>
      <c r="C50" s="78"/>
      <c r="D50" s="78"/>
      <c r="E50" s="78"/>
      <c r="F50" s="78"/>
      <c r="G50" s="79"/>
      <c r="H50" s="79">
        <f t="shared" ref="H50:M50" si="25">G50+H49*1000</f>
        <v>0</v>
      </c>
      <c r="I50" s="79">
        <f t="shared" si="25"/>
        <v>81.90600000000002</v>
      </c>
      <c r="J50" s="79">
        <f t="shared" si="25"/>
        <v>81.90600000000002</v>
      </c>
      <c r="K50" s="79">
        <f t="shared" si="25"/>
        <v>5953.3320000000012</v>
      </c>
      <c r="L50" s="79">
        <f t="shared" si="25"/>
        <v>15231.524000000001</v>
      </c>
      <c r="M50" s="79">
        <f t="shared" si="25"/>
        <v>21548.010000000002</v>
      </c>
      <c r="N50" s="79">
        <f t="shared" ref="N50:S50" si="26">M50</f>
        <v>21548.010000000002</v>
      </c>
      <c r="O50" s="79">
        <f t="shared" si="26"/>
        <v>21548.010000000002</v>
      </c>
      <c r="P50" s="79">
        <f t="shared" si="26"/>
        <v>21548.010000000002</v>
      </c>
      <c r="Q50" s="79">
        <f t="shared" si="26"/>
        <v>21548.010000000002</v>
      </c>
      <c r="R50" s="79">
        <f t="shared" si="26"/>
        <v>21548.010000000002</v>
      </c>
      <c r="S50" s="79">
        <f t="shared" si="26"/>
        <v>21548.010000000002</v>
      </c>
    </row>
    <row r="51" spans="2:20" x14ac:dyDescent="0.25">
      <c r="B51" s="77" t="s">
        <v>666</v>
      </c>
      <c r="C51" s="78"/>
      <c r="D51" s="78"/>
      <c r="E51" s="78"/>
      <c r="F51" s="78"/>
      <c r="G51" s="79"/>
      <c r="H51" s="79">
        <f t="shared" ref="H51:N51" si="27">G50/7</f>
        <v>0</v>
      </c>
      <c r="I51" s="79">
        <f t="shared" si="27"/>
        <v>0</v>
      </c>
      <c r="J51" s="79">
        <f t="shared" si="27"/>
        <v>11.700857142857146</v>
      </c>
      <c r="K51" s="79">
        <f t="shared" si="27"/>
        <v>11.700857142857146</v>
      </c>
      <c r="L51" s="79">
        <f t="shared" si="27"/>
        <v>850.47600000000023</v>
      </c>
      <c r="M51" s="79">
        <f t="shared" si="27"/>
        <v>2175.9320000000002</v>
      </c>
      <c r="N51" s="79">
        <f t="shared" si="27"/>
        <v>3078.287142857143</v>
      </c>
      <c r="O51" s="79">
        <v>5093.1498107861917</v>
      </c>
      <c r="P51" s="79"/>
      <c r="Q51" s="79"/>
      <c r="R51" s="79"/>
      <c r="S51" s="79"/>
      <c r="T51" s="95" t="e">
        <f>#REF!/1000-SUM(F51:S51)</f>
        <v>#REF!</v>
      </c>
    </row>
    <row r="52" spans="2:20" ht="15.75" thickBot="1" x14ac:dyDescent="0.3"/>
    <row r="53" spans="2:20" x14ac:dyDescent="0.25">
      <c r="B53" s="96" t="s">
        <v>227</v>
      </c>
      <c r="C53" s="97"/>
      <c r="D53" s="97"/>
      <c r="E53" s="97"/>
      <c r="F53" s="97"/>
      <c r="G53" s="97"/>
      <c r="H53" s="97"/>
      <c r="I53" s="97"/>
      <c r="J53" s="97"/>
      <c r="K53" s="97"/>
      <c r="L53" s="97"/>
      <c r="M53" s="97"/>
      <c r="N53" s="97"/>
      <c r="O53" s="97"/>
      <c r="P53" s="97"/>
      <c r="Q53" s="97"/>
      <c r="R53" s="97"/>
      <c r="S53" s="98"/>
    </row>
    <row r="54" spans="2:20" x14ac:dyDescent="0.25">
      <c r="B54" s="77" t="s">
        <v>667</v>
      </c>
      <c r="C54" s="78"/>
      <c r="D54" s="78"/>
      <c r="E54" s="78"/>
      <c r="F54" s="78"/>
      <c r="G54" s="79">
        <f t="shared" ref="G54:S54" si="28">G43-G51</f>
        <v>0</v>
      </c>
      <c r="H54" s="79">
        <f t="shared" si="28"/>
        <v>0</v>
      </c>
      <c r="I54" s="79">
        <f t="shared" si="28"/>
        <v>0</v>
      </c>
      <c r="J54" s="79">
        <f t="shared" si="28"/>
        <v>-11.700857142857146</v>
      </c>
      <c r="K54" s="79">
        <f t="shared" si="28"/>
        <v>-11.700857142857146</v>
      </c>
      <c r="L54" s="79">
        <f t="shared" si="28"/>
        <v>-850.47600000000023</v>
      </c>
      <c r="M54" s="79">
        <f t="shared" si="28"/>
        <v>-2175.8712981215758</v>
      </c>
      <c r="N54" s="79">
        <f t="shared" si="28"/>
        <v>-3078.224547602475</v>
      </c>
      <c r="O54" s="79">
        <f t="shared" si="28"/>
        <v>-5093.0853681304579</v>
      </c>
      <c r="P54" s="79">
        <f t="shared" si="28"/>
        <v>6.6237072386428592E-2</v>
      </c>
      <c r="Q54" s="79">
        <f t="shared" si="28"/>
        <v>6.8037881800300168E-2</v>
      </c>
      <c r="R54" s="79">
        <f t="shared" si="28"/>
        <v>30.200196281468308</v>
      </c>
      <c r="S54" s="80">
        <f t="shared" si="28"/>
        <v>30.982680833039048</v>
      </c>
    </row>
    <row r="55" spans="2:20" x14ac:dyDescent="0.25">
      <c r="B55" s="77" t="s">
        <v>668</v>
      </c>
      <c r="C55" s="78"/>
      <c r="D55" s="78"/>
      <c r="E55" s="78"/>
      <c r="F55" s="78"/>
      <c r="G55" s="79">
        <f>G54</f>
        <v>0</v>
      </c>
      <c r="H55" s="79">
        <f t="shared" ref="H55:S55" si="29">G55+H54</f>
        <v>0</v>
      </c>
      <c r="I55" s="79">
        <f t="shared" si="29"/>
        <v>0</v>
      </c>
      <c r="J55" s="79">
        <f t="shared" si="29"/>
        <v>-11.700857142857146</v>
      </c>
      <c r="K55" s="79">
        <f t="shared" si="29"/>
        <v>-23.401714285714291</v>
      </c>
      <c r="L55" s="79">
        <f t="shared" si="29"/>
        <v>-873.87771428571455</v>
      </c>
      <c r="M55" s="79">
        <f t="shared" si="29"/>
        <v>-3049.7490124072901</v>
      </c>
      <c r="N55" s="79">
        <f t="shared" si="29"/>
        <v>-6127.9735600097647</v>
      </c>
      <c r="O55" s="79">
        <f t="shared" si="29"/>
        <v>-11221.058928140223</v>
      </c>
      <c r="P55" s="79">
        <f t="shared" si="29"/>
        <v>-11220.992691067837</v>
      </c>
      <c r="Q55" s="79">
        <f t="shared" si="29"/>
        <v>-11220.924653186037</v>
      </c>
      <c r="R55" s="79">
        <f t="shared" si="29"/>
        <v>-11190.724456904569</v>
      </c>
      <c r="S55" s="80">
        <f t="shared" si="29"/>
        <v>-11159.741776071529</v>
      </c>
    </row>
    <row r="56" spans="2:20" x14ac:dyDescent="0.25">
      <c r="B56" s="77" t="s">
        <v>669</v>
      </c>
      <c r="C56" s="78"/>
      <c r="D56" s="78"/>
      <c r="E56" s="78"/>
      <c r="F56" s="78"/>
      <c r="G56" s="79">
        <f t="shared" ref="G56:S56" si="30">G54*0.2</f>
        <v>0</v>
      </c>
      <c r="H56" s="79">
        <f t="shared" si="30"/>
        <v>0</v>
      </c>
      <c r="I56" s="79">
        <f t="shared" si="30"/>
        <v>0</v>
      </c>
      <c r="J56" s="79">
        <f t="shared" si="30"/>
        <v>-2.3401714285714292</v>
      </c>
      <c r="K56" s="79">
        <f t="shared" si="30"/>
        <v>-2.3401714285714292</v>
      </c>
      <c r="L56" s="79">
        <f t="shared" si="30"/>
        <v>-170.09520000000006</v>
      </c>
      <c r="M56" s="79">
        <f t="shared" si="30"/>
        <v>-435.1742596243152</v>
      </c>
      <c r="N56" s="79">
        <f t="shared" si="30"/>
        <v>-615.64490952049505</v>
      </c>
      <c r="O56" s="79">
        <f t="shared" si="30"/>
        <v>-1018.6170736260916</v>
      </c>
      <c r="P56" s="79">
        <f t="shared" si="30"/>
        <v>1.3247414477285719E-2</v>
      </c>
      <c r="Q56" s="79">
        <f t="shared" si="30"/>
        <v>1.3607576360060034E-2</v>
      </c>
      <c r="R56" s="79">
        <f t="shared" si="30"/>
        <v>6.040039256293662</v>
      </c>
      <c r="S56" s="80">
        <f t="shared" si="30"/>
        <v>6.1965361666078103</v>
      </c>
    </row>
    <row r="57" spans="2:20" x14ac:dyDescent="0.25">
      <c r="B57" s="77" t="s">
        <v>668</v>
      </c>
      <c r="C57" s="78"/>
      <c r="D57" s="78"/>
      <c r="E57" s="78"/>
      <c r="F57" s="78"/>
      <c r="G57" s="79">
        <f>G56</f>
        <v>0</v>
      </c>
      <c r="H57" s="79">
        <f t="shared" ref="H57:S57" si="31">G57+H56</f>
        <v>0</v>
      </c>
      <c r="I57" s="79">
        <f t="shared" si="31"/>
        <v>0</v>
      </c>
      <c r="J57" s="79">
        <f t="shared" si="31"/>
        <v>-2.3401714285714292</v>
      </c>
      <c r="K57" s="79">
        <f t="shared" si="31"/>
        <v>-4.6803428571428585</v>
      </c>
      <c r="L57" s="79">
        <f t="shared" si="31"/>
        <v>-174.77554285714291</v>
      </c>
      <c r="M57" s="79">
        <f t="shared" si="31"/>
        <v>-609.94980248145816</v>
      </c>
      <c r="N57" s="79">
        <f t="shared" si="31"/>
        <v>-1225.5947120019532</v>
      </c>
      <c r="O57" s="79">
        <f t="shared" si="31"/>
        <v>-2244.2117856280447</v>
      </c>
      <c r="P57" s="79">
        <f t="shared" si="31"/>
        <v>-2244.1985382135676</v>
      </c>
      <c r="Q57" s="79">
        <f t="shared" si="31"/>
        <v>-2244.1849306372078</v>
      </c>
      <c r="R57" s="79">
        <f t="shared" si="31"/>
        <v>-2238.144891380914</v>
      </c>
      <c r="S57" s="80">
        <f t="shared" si="31"/>
        <v>-2231.948355214306</v>
      </c>
    </row>
    <row r="58" spans="2:20" ht="15.75" thickBot="1" x14ac:dyDescent="0.3">
      <c r="B58" s="87" t="s">
        <v>670</v>
      </c>
      <c r="C58" s="88"/>
      <c r="D58" s="88"/>
      <c r="E58" s="88"/>
      <c r="F58" s="88"/>
      <c r="G58" s="89">
        <f>IF(G57&gt;0,G57-SUM($C$58:F58),0)</f>
        <v>0</v>
      </c>
      <c r="H58" s="89">
        <f>IF(H57&gt;0,H57-SUM($C$58:G58),0)</f>
        <v>0</v>
      </c>
      <c r="I58" s="89">
        <f>IF(I57&gt;0,I57-SUM($C$58:H58),0)</f>
        <v>0</v>
      </c>
      <c r="J58" s="89">
        <f>IF(J57&gt;0,J57-SUM($C$58:I58),0)</f>
        <v>0</v>
      </c>
      <c r="K58" s="89">
        <f>IF(K57&gt;0,K57-SUM($C$58:J58),0)</f>
        <v>0</v>
      </c>
      <c r="L58" s="89">
        <f>IF(L57&gt;0,L57-SUM($C$58:K58),0)</f>
        <v>0</v>
      </c>
      <c r="M58" s="89">
        <f>IF(M57&gt;0,M57-SUM($C$58:L58),0)</f>
        <v>0</v>
      </c>
      <c r="N58" s="89">
        <f>IF(N57&gt;0,N57-SUM($C$58:M58),0)</f>
        <v>0</v>
      </c>
      <c r="O58" s="89">
        <f>IF(O57&gt;0,O57-SUM($C$58:N58),0)</f>
        <v>0</v>
      </c>
      <c r="P58" s="89">
        <f>IF(P57&gt;0,P57-SUM($C$58:O58),0)</f>
        <v>0</v>
      </c>
      <c r="Q58" s="89">
        <f>IF(Q57&gt;0,Q57-SUM($C$58:P58),0)</f>
        <v>0</v>
      </c>
      <c r="R58" s="89">
        <f>IF(R57&gt;0,R57-SUM($C$58:Q58),0)</f>
        <v>0</v>
      </c>
      <c r="S58" s="90">
        <f>IF(S57&gt;0,S57-SUM($C$58:R58),0)</f>
        <v>0</v>
      </c>
    </row>
    <row r="59" spans="2:20" ht="15.75" thickBot="1" x14ac:dyDescent="0.3"/>
    <row r="60" spans="2:20" x14ac:dyDescent="0.25">
      <c r="B60" s="96" t="s">
        <v>294</v>
      </c>
      <c r="C60" s="97"/>
      <c r="D60" s="97"/>
      <c r="E60" s="97"/>
      <c r="F60" s="97"/>
      <c r="G60" s="97"/>
      <c r="H60" s="97"/>
      <c r="I60" s="97"/>
      <c r="J60" s="97"/>
      <c r="K60" s="97"/>
      <c r="L60" s="97"/>
      <c r="M60" s="97"/>
      <c r="N60" s="97"/>
      <c r="O60" s="97"/>
      <c r="P60" s="97"/>
      <c r="Q60" s="97"/>
      <c r="R60" s="97"/>
      <c r="S60" s="98"/>
    </row>
    <row r="61" spans="2:20" x14ac:dyDescent="0.25">
      <c r="B61" s="77" t="s">
        <v>671</v>
      </c>
      <c r="C61" s="78"/>
      <c r="D61" s="78"/>
      <c r="E61" s="78"/>
      <c r="F61" s="78"/>
      <c r="G61" s="79"/>
      <c r="H61" s="79">
        <f>H75*20/120</f>
        <v>9824.9422770000019</v>
      </c>
      <c r="I61" s="79">
        <f>I75*20/120</f>
        <v>19092.787612560005</v>
      </c>
      <c r="J61" s="79">
        <f>J75*20/120</f>
        <v>23198.742570365586</v>
      </c>
      <c r="K61" s="79">
        <f>K75*20/120</f>
        <v>22938.788121843376</v>
      </c>
      <c r="L61" s="79">
        <f>L75*20/120</f>
        <v>25163.287942654235</v>
      </c>
      <c r="M61" s="79"/>
      <c r="N61" s="79"/>
      <c r="O61" s="79"/>
      <c r="P61" s="79"/>
      <c r="Q61" s="79"/>
      <c r="R61" s="79"/>
      <c r="S61" s="80"/>
    </row>
    <row r="62" spans="2:20" x14ac:dyDescent="0.25">
      <c r="B62" s="77" t="s">
        <v>672</v>
      </c>
      <c r="C62" s="78"/>
      <c r="D62" s="78"/>
      <c r="E62" s="78"/>
      <c r="F62" s="78"/>
      <c r="G62" s="79">
        <f t="shared" ref="G62:S62" si="32">G46</f>
        <v>0</v>
      </c>
      <c r="H62" s="79">
        <f t="shared" si="32"/>
        <v>0</v>
      </c>
      <c r="I62" s="79">
        <f t="shared" si="32"/>
        <v>0</v>
      </c>
      <c r="J62" s="79">
        <f t="shared" si="32"/>
        <v>0</v>
      </c>
      <c r="K62" s="79">
        <f t="shared" si="32"/>
        <v>0</v>
      </c>
      <c r="L62" s="79">
        <f t="shared" si="32"/>
        <v>0</v>
      </c>
      <c r="M62" s="79">
        <f t="shared" si="32"/>
        <v>1.2140375684907605E-2</v>
      </c>
      <c r="N62" s="79">
        <f t="shared" si="32"/>
        <v>1.2519050933547559E-2</v>
      </c>
      <c r="O62" s="79">
        <f t="shared" si="32"/>
        <v>1.2888531146812626E-2</v>
      </c>
      <c r="P62" s="79">
        <f t="shared" si="32"/>
        <v>1.3247414477285713E-2</v>
      </c>
      <c r="Q62" s="79">
        <f t="shared" si="32"/>
        <v>1.3607576360060034E-2</v>
      </c>
      <c r="R62" s="79">
        <f t="shared" si="32"/>
        <v>6.0400392562936602</v>
      </c>
      <c r="S62" s="80">
        <f t="shared" si="32"/>
        <v>6.1965361666078067</v>
      </c>
    </row>
    <row r="63" spans="2:20" x14ac:dyDescent="0.25">
      <c r="B63" s="77" t="s">
        <v>673</v>
      </c>
      <c r="C63" s="78"/>
      <c r="D63" s="78"/>
      <c r="E63" s="78"/>
      <c r="F63" s="78"/>
      <c r="G63" s="79">
        <f t="shared" ref="G63:S63" si="33">G62-G61</f>
        <v>0</v>
      </c>
      <c r="H63" s="79">
        <f t="shared" si="33"/>
        <v>-9824.9422770000019</v>
      </c>
      <c r="I63" s="79">
        <f t="shared" si="33"/>
        <v>-19092.787612560005</v>
      </c>
      <c r="J63" s="79">
        <f t="shared" si="33"/>
        <v>-23198.742570365586</v>
      </c>
      <c r="K63" s="79">
        <f t="shared" si="33"/>
        <v>-22938.788121843376</v>
      </c>
      <c r="L63" s="79">
        <f t="shared" si="33"/>
        <v>-25163.287942654235</v>
      </c>
      <c r="M63" s="79">
        <f t="shared" si="33"/>
        <v>1.2140375684907605E-2</v>
      </c>
      <c r="N63" s="79">
        <f t="shared" si="33"/>
        <v>1.2519050933547559E-2</v>
      </c>
      <c r="O63" s="79">
        <f t="shared" si="33"/>
        <v>1.2888531146812626E-2</v>
      </c>
      <c r="P63" s="79">
        <f t="shared" si="33"/>
        <v>1.3247414477285713E-2</v>
      </c>
      <c r="Q63" s="79">
        <f t="shared" si="33"/>
        <v>1.3607576360060034E-2</v>
      </c>
      <c r="R63" s="79">
        <f t="shared" si="33"/>
        <v>6.0400392562936602</v>
      </c>
      <c r="S63" s="80">
        <f t="shared" si="33"/>
        <v>6.1965361666078067</v>
      </c>
    </row>
    <row r="64" spans="2:20" x14ac:dyDescent="0.25">
      <c r="B64" s="77" t="s">
        <v>668</v>
      </c>
      <c r="G64" s="79">
        <f>G63</f>
        <v>0</v>
      </c>
      <c r="H64" s="79">
        <f t="shared" ref="H64:S64" si="34">G64+H63</f>
        <v>-9824.9422770000019</v>
      </c>
      <c r="I64" s="79">
        <f t="shared" si="34"/>
        <v>-28917.729889560007</v>
      </c>
      <c r="J64" s="79">
        <f t="shared" si="34"/>
        <v>-52116.472459925593</v>
      </c>
      <c r="K64" s="79">
        <f t="shared" si="34"/>
        <v>-75055.260581768962</v>
      </c>
      <c r="L64" s="79">
        <f t="shared" si="34"/>
        <v>-100218.5485244232</v>
      </c>
      <c r="M64" s="79">
        <f t="shared" si="34"/>
        <v>-100218.53638404752</v>
      </c>
      <c r="N64" s="79">
        <f t="shared" si="34"/>
        <v>-100218.52386499659</v>
      </c>
      <c r="O64" s="79">
        <f t="shared" si="34"/>
        <v>-100218.51097646545</v>
      </c>
      <c r="P64" s="79">
        <f t="shared" si="34"/>
        <v>-100218.49772905097</v>
      </c>
      <c r="Q64" s="79">
        <f t="shared" si="34"/>
        <v>-100218.48412147461</v>
      </c>
      <c r="R64" s="79">
        <f t="shared" si="34"/>
        <v>-100212.44408221832</v>
      </c>
      <c r="S64" s="80">
        <f t="shared" si="34"/>
        <v>-100206.24754605172</v>
      </c>
    </row>
    <row r="65" spans="2:27" ht="15.75" thickBot="1" x14ac:dyDescent="0.3">
      <c r="B65" s="87" t="s">
        <v>670</v>
      </c>
      <c r="C65" s="88"/>
      <c r="D65" s="88"/>
      <c r="E65" s="88"/>
      <c r="F65" s="88"/>
      <c r="G65" s="89">
        <f>IF(G64&gt;0,G64-SUM($C$58:F65),0)</f>
        <v>0</v>
      </c>
      <c r="H65" s="89">
        <f>IF(H64&gt;0,H64-SUM($C$58:G65),0)</f>
        <v>0</v>
      </c>
      <c r="I65" s="89">
        <f>IF(I64&gt;0,I64-SUM($C$65:H65),0)</f>
        <v>0</v>
      </c>
      <c r="J65" s="89">
        <f>IF(J64&gt;0,J64-SUM($C$65:I65),0)</f>
        <v>0</v>
      </c>
      <c r="K65" s="89">
        <f>IF(K64&gt;0,K64-SUM($C$65:J65),0)</f>
        <v>0</v>
      </c>
      <c r="L65" s="89">
        <f>IF(L64&gt;0,L64-SUM($C$65:K65),0)</f>
        <v>0</v>
      </c>
      <c r="M65" s="89">
        <f>IF(M64&gt;0,M64-SUM($C$65:L65),0)</f>
        <v>0</v>
      </c>
      <c r="N65" s="89">
        <f>IF(N64&gt;0,N64-SUM($C$65:M65),0)</f>
        <v>0</v>
      </c>
      <c r="O65" s="89">
        <f>IF(O64&gt;0,O64-SUM($C$65:N65),0)</f>
        <v>0</v>
      </c>
      <c r="P65" s="89">
        <f>IF(P64&gt;0,P64-SUM($C$65:O65),0)</f>
        <v>0</v>
      </c>
      <c r="Q65" s="89">
        <f>IF(Q64&gt;0,Q64-SUM($C$65:P65),0)</f>
        <v>0</v>
      </c>
      <c r="R65" s="89">
        <f>IF(R64&gt;0,R64-SUM($C$65:Q65),0)</f>
        <v>0</v>
      </c>
      <c r="S65" s="90">
        <f>IF(S64&gt;0,S64-SUM($C$65:R65),0)</f>
        <v>0</v>
      </c>
    </row>
    <row r="66" spans="2:27" ht="15.75" thickBot="1" x14ac:dyDescent="0.3"/>
    <row r="67" spans="2:27" s="99" customFormat="1" ht="15.75" thickBot="1" x14ac:dyDescent="0.3">
      <c r="B67" s="100" t="s">
        <v>674</v>
      </c>
      <c r="C67" s="101"/>
      <c r="D67" s="101"/>
      <c r="E67" s="101"/>
      <c r="F67" s="101"/>
      <c r="G67" s="102"/>
      <c r="H67" s="102">
        <f t="shared" ref="H67:S67" si="35">H68-H69</f>
        <v>0</v>
      </c>
      <c r="I67" s="102">
        <f t="shared" si="35"/>
        <v>0</v>
      </c>
      <c r="J67" s="102">
        <f t="shared" si="35"/>
        <v>0</v>
      </c>
      <c r="K67" s="102">
        <f t="shared" si="35"/>
        <v>0</v>
      </c>
      <c r="L67" s="102">
        <f t="shared" si="35"/>
        <v>0</v>
      </c>
      <c r="M67" s="102">
        <f t="shared" si="35"/>
        <v>6.0701878424538041E-3</v>
      </c>
      <c r="N67" s="102">
        <f t="shared" si="35"/>
        <v>6.2595254667737795E-3</v>
      </c>
      <c r="O67" s="102">
        <f t="shared" si="35"/>
        <v>6.4442655734063149E-3</v>
      </c>
      <c r="P67" s="102">
        <f t="shared" si="35"/>
        <v>6.6237072386428585E-3</v>
      </c>
      <c r="Q67" s="102">
        <f t="shared" si="35"/>
        <v>6.8037881800300159E-3</v>
      </c>
      <c r="R67" s="102">
        <f t="shared" si="35"/>
        <v>3.020019628146831</v>
      </c>
      <c r="S67" s="103">
        <f t="shared" si="35"/>
        <v>3.0982680833039042</v>
      </c>
    </row>
    <row r="68" spans="2:27" x14ac:dyDescent="0.25">
      <c r="B68" s="104" t="s">
        <v>675</v>
      </c>
      <c r="C68" s="105"/>
      <c r="D68" s="105"/>
      <c r="E68" s="105"/>
      <c r="F68" s="105"/>
      <c r="G68" s="106"/>
      <c r="H68" s="106">
        <f t="shared" ref="H68:S68" si="36">H42*30*100%/360</f>
        <v>0</v>
      </c>
      <c r="I68" s="106">
        <f t="shared" si="36"/>
        <v>0</v>
      </c>
      <c r="J68" s="106">
        <f t="shared" si="36"/>
        <v>0</v>
      </c>
      <c r="K68" s="106">
        <f t="shared" si="36"/>
        <v>0</v>
      </c>
      <c r="L68" s="106">
        <f t="shared" si="36"/>
        <v>0</v>
      </c>
      <c r="M68" s="106">
        <f t="shared" si="36"/>
        <v>6.0701878424538041E-3</v>
      </c>
      <c r="N68" s="106">
        <f t="shared" si="36"/>
        <v>6.2595254667737795E-3</v>
      </c>
      <c r="O68" s="106">
        <f t="shared" si="36"/>
        <v>6.4442655734063149E-3</v>
      </c>
      <c r="P68" s="106">
        <f t="shared" si="36"/>
        <v>6.6237072386428585E-3</v>
      </c>
      <c r="Q68" s="106">
        <f t="shared" si="36"/>
        <v>6.8037881800300159E-3</v>
      </c>
      <c r="R68" s="106">
        <f t="shared" si="36"/>
        <v>3.020019628146831</v>
      </c>
      <c r="S68" s="107">
        <f t="shared" si="36"/>
        <v>3.0982680833039042</v>
      </c>
    </row>
    <row r="69" spans="2:27" s="99" customFormat="1" x14ac:dyDescent="0.25">
      <c r="B69" s="108" t="s">
        <v>676</v>
      </c>
      <c r="C69" s="109"/>
      <c r="D69" s="109"/>
      <c r="E69" s="109"/>
      <c r="F69" s="109"/>
      <c r="G69" s="110"/>
      <c r="H69" s="110">
        <f t="shared" ref="H69:S69" si="37">SUM(H70:H71)</f>
        <v>0</v>
      </c>
      <c r="I69" s="110">
        <f t="shared" si="37"/>
        <v>0</v>
      </c>
      <c r="J69" s="110">
        <f t="shared" si="37"/>
        <v>0</v>
      </c>
      <c r="K69" s="110">
        <f t="shared" si="37"/>
        <v>0</v>
      </c>
      <c r="L69" s="110">
        <f t="shared" si="37"/>
        <v>0</v>
      </c>
      <c r="M69" s="110">
        <f t="shared" si="37"/>
        <v>0</v>
      </c>
      <c r="N69" s="110">
        <f t="shared" si="37"/>
        <v>0</v>
      </c>
      <c r="O69" s="110">
        <f t="shared" si="37"/>
        <v>0</v>
      </c>
      <c r="P69" s="110">
        <f t="shared" si="37"/>
        <v>0</v>
      </c>
      <c r="Q69" s="110">
        <f t="shared" si="37"/>
        <v>0</v>
      </c>
      <c r="R69" s="110">
        <f t="shared" si="37"/>
        <v>0</v>
      </c>
      <c r="S69" s="111">
        <f t="shared" si="37"/>
        <v>0</v>
      </c>
    </row>
    <row r="70" spans="2:27" x14ac:dyDescent="0.25">
      <c r="B70" s="77" t="s">
        <v>677</v>
      </c>
      <c r="C70" s="78"/>
      <c r="D70" s="78"/>
      <c r="E70" s="78"/>
      <c r="F70" s="78"/>
      <c r="G70" s="79">
        <f t="shared" ref="G70:S70" si="38">G58*30/360</f>
        <v>0</v>
      </c>
      <c r="H70" s="79">
        <f t="shared" si="38"/>
        <v>0</v>
      </c>
      <c r="I70" s="79">
        <f t="shared" si="38"/>
        <v>0</v>
      </c>
      <c r="J70" s="79">
        <f t="shared" si="38"/>
        <v>0</v>
      </c>
      <c r="K70" s="79">
        <f t="shared" si="38"/>
        <v>0</v>
      </c>
      <c r="L70" s="79">
        <f t="shared" si="38"/>
        <v>0</v>
      </c>
      <c r="M70" s="79">
        <f t="shared" si="38"/>
        <v>0</v>
      </c>
      <c r="N70" s="79">
        <f t="shared" si="38"/>
        <v>0</v>
      </c>
      <c r="O70" s="79">
        <f t="shared" si="38"/>
        <v>0</v>
      </c>
      <c r="P70" s="79">
        <f t="shared" si="38"/>
        <v>0</v>
      </c>
      <c r="Q70" s="79">
        <f t="shared" si="38"/>
        <v>0</v>
      </c>
      <c r="R70" s="79">
        <f t="shared" si="38"/>
        <v>0</v>
      </c>
      <c r="S70" s="80">
        <f t="shared" si="38"/>
        <v>0</v>
      </c>
    </row>
    <row r="71" spans="2:27" ht="15.75" thickBot="1" x14ac:dyDescent="0.3">
      <c r="B71" s="87" t="s">
        <v>678</v>
      </c>
      <c r="C71" s="88"/>
      <c r="D71" s="88"/>
      <c r="E71" s="88"/>
      <c r="F71" s="88"/>
      <c r="G71" s="89"/>
      <c r="H71" s="89">
        <f t="shared" ref="H71:S71" si="39">H65*90/360</f>
        <v>0</v>
      </c>
      <c r="I71" s="89">
        <f t="shared" si="39"/>
        <v>0</v>
      </c>
      <c r="J71" s="89">
        <f t="shared" si="39"/>
        <v>0</v>
      </c>
      <c r="K71" s="89">
        <f t="shared" si="39"/>
        <v>0</v>
      </c>
      <c r="L71" s="89">
        <f t="shared" si="39"/>
        <v>0</v>
      </c>
      <c r="M71" s="89">
        <f t="shared" si="39"/>
        <v>0</v>
      </c>
      <c r="N71" s="89">
        <f t="shared" si="39"/>
        <v>0</v>
      </c>
      <c r="O71" s="89">
        <f t="shared" si="39"/>
        <v>0</v>
      </c>
      <c r="P71" s="89">
        <f t="shared" si="39"/>
        <v>0</v>
      </c>
      <c r="Q71" s="89">
        <f t="shared" si="39"/>
        <v>0</v>
      </c>
      <c r="R71" s="89">
        <f t="shared" si="39"/>
        <v>0</v>
      </c>
      <c r="S71" s="90">
        <f t="shared" si="39"/>
        <v>0</v>
      </c>
    </row>
    <row r="72" spans="2:27" s="99" customFormat="1" ht="15.75" thickBot="1" x14ac:dyDescent="0.3">
      <c r="B72" s="100" t="s">
        <v>679</v>
      </c>
      <c r="C72" s="101"/>
      <c r="D72" s="101"/>
      <c r="E72" s="101"/>
      <c r="F72" s="101"/>
      <c r="G72" s="102">
        <f t="shared" ref="G72:S72" si="40">G67-F67</f>
        <v>0</v>
      </c>
      <c r="H72" s="102">
        <f t="shared" si="40"/>
        <v>0</v>
      </c>
      <c r="I72" s="102">
        <f t="shared" si="40"/>
        <v>0</v>
      </c>
      <c r="J72" s="102">
        <f t="shared" si="40"/>
        <v>0</v>
      </c>
      <c r="K72" s="102">
        <f t="shared" si="40"/>
        <v>0</v>
      </c>
      <c r="L72" s="102">
        <f t="shared" si="40"/>
        <v>0</v>
      </c>
      <c r="M72" s="102">
        <f t="shared" si="40"/>
        <v>6.0701878424538041E-3</v>
      </c>
      <c r="N72" s="102">
        <f t="shared" si="40"/>
        <v>1.8933762431997542E-4</v>
      </c>
      <c r="O72" s="102">
        <f t="shared" si="40"/>
        <v>1.8474010663253534E-4</v>
      </c>
      <c r="P72" s="102">
        <f t="shared" si="40"/>
        <v>1.794416652365436E-4</v>
      </c>
      <c r="Q72" s="102">
        <f t="shared" si="40"/>
        <v>1.8008094138715746E-4</v>
      </c>
      <c r="R72" s="102">
        <f t="shared" si="40"/>
        <v>3.0132158399668012</v>
      </c>
      <c r="S72" s="103">
        <f t="shared" si="40"/>
        <v>7.8248455157073238E-2</v>
      </c>
    </row>
    <row r="73" spans="2:27" ht="15.75" thickBot="1" x14ac:dyDescent="0.3"/>
    <row r="74" spans="2:27" x14ac:dyDescent="0.25">
      <c r="B74" s="112" t="s">
        <v>680</v>
      </c>
      <c r="C74" s="113"/>
      <c r="D74" s="113"/>
      <c r="E74" s="113"/>
      <c r="F74" s="113"/>
      <c r="G74" s="114"/>
      <c r="H74" s="114">
        <f t="shared" ref="H74:S74" si="41">H42-H58-H65</f>
        <v>0</v>
      </c>
      <c r="I74" s="114">
        <f t="shared" si="41"/>
        <v>0</v>
      </c>
      <c r="J74" s="114">
        <f t="shared" si="41"/>
        <v>0</v>
      </c>
      <c r="K74" s="114">
        <f t="shared" si="41"/>
        <v>0</v>
      </c>
      <c r="L74" s="114">
        <f t="shared" si="41"/>
        <v>0</v>
      </c>
      <c r="M74" s="114">
        <f t="shared" si="41"/>
        <v>7.2842254109445642E-2</v>
      </c>
      <c r="N74" s="114">
        <f t="shared" si="41"/>
        <v>7.5114305601285347E-2</v>
      </c>
      <c r="O74" s="114">
        <f t="shared" si="41"/>
        <v>7.7331186880875771E-2</v>
      </c>
      <c r="P74" s="114">
        <f t="shared" si="41"/>
        <v>7.9484486863714301E-2</v>
      </c>
      <c r="Q74" s="114">
        <f t="shared" si="41"/>
        <v>8.1645458160360201E-2</v>
      </c>
      <c r="R74" s="114">
        <f t="shared" si="41"/>
        <v>36.240235537761968</v>
      </c>
      <c r="S74" s="115">
        <f t="shared" si="41"/>
        <v>37.179216999646854</v>
      </c>
    </row>
    <row r="75" spans="2:27" ht="16.5" thickBot="1" x14ac:dyDescent="0.3">
      <c r="B75" s="116" t="s">
        <v>681</v>
      </c>
      <c r="C75" s="117"/>
      <c r="D75" s="117"/>
      <c r="E75" s="117"/>
      <c r="F75" s="117"/>
      <c r="G75" s="118"/>
      <c r="H75" s="118">
        <v>58949.653662000012</v>
      </c>
      <c r="I75" s="118">
        <v>114556.72567536001</v>
      </c>
      <c r="J75" s="118">
        <v>139192.45542219351</v>
      </c>
      <c r="K75" s="118">
        <v>137632.72873106026</v>
      </c>
      <c r="L75" s="118">
        <v>150979.72765592541</v>
      </c>
      <c r="M75" s="118">
        <v>234312.01295295937</v>
      </c>
      <c r="N75" s="118"/>
      <c r="O75" s="118"/>
      <c r="P75" s="118"/>
      <c r="Q75" s="118"/>
      <c r="R75" s="118"/>
      <c r="S75" s="119"/>
      <c r="AA75" s="120" t="e">
        <f>ROUND(-Z75/1.18,0)=ROUND(B30,0)</f>
        <v>#VALUE!</v>
      </c>
    </row>
    <row r="76" spans="2:27" ht="15.75" thickBot="1" x14ac:dyDescent="0.3">
      <c r="B76" s="121" t="s">
        <v>298</v>
      </c>
      <c r="C76" s="122"/>
      <c r="D76" s="122"/>
      <c r="E76" s="122"/>
      <c r="F76" s="122"/>
      <c r="G76" s="123">
        <f t="shared" ref="G76:S76" si="42">G74-G75-G72</f>
        <v>0</v>
      </c>
      <c r="H76" s="123">
        <f t="shared" si="42"/>
        <v>-58949.653662000012</v>
      </c>
      <c r="I76" s="123">
        <f t="shared" si="42"/>
        <v>-114556.72567536001</v>
      </c>
      <c r="J76" s="123">
        <f t="shared" si="42"/>
        <v>-139192.45542219351</v>
      </c>
      <c r="K76" s="123">
        <f t="shared" si="42"/>
        <v>-137632.72873106026</v>
      </c>
      <c r="L76" s="123">
        <f t="shared" si="42"/>
        <v>-150979.72765592541</v>
      </c>
      <c r="M76" s="123">
        <f t="shared" si="42"/>
        <v>-234311.94618089311</v>
      </c>
      <c r="N76" s="123">
        <f t="shared" si="42"/>
        <v>7.4924967976965379E-2</v>
      </c>
      <c r="O76" s="123">
        <f t="shared" si="42"/>
        <v>7.7146446774243232E-2</v>
      </c>
      <c r="P76" s="123">
        <f t="shared" si="42"/>
        <v>7.9305045198477753E-2</v>
      </c>
      <c r="Q76" s="123">
        <f t="shared" si="42"/>
        <v>8.146537721897304E-2</v>
      </c>
      <c r="R76" s="123">
        <f t="shared" si="42"/>
        <v>33.227019697795164</v>
      </c>
      <c r="S76" s="124">
        <f t="shared" si="42"/>
        <v>37.100968544489781</v>
      </c>
    </row>
    <row r="78" spans="2:27" x14ac:dyDescent="0.25">
      <c r="H78" s="125"/>
    </row>
    <row r="79" spans="2:27" x14ac:dyDescent="0.25">
      <c r="G79" s="125"/>
      <c r="H79" s="125"/>
      <c r="I79" s="125"/>
      <c r="J79" s="125"/>
      <c r="K79" s="125"/>
      <c r="L79" s="125"/>
      <c r="M79" s="125"/>
      <c r="N79" s="125"/>
      <c r="O79" s="125"/>
      <c r="P79" s="125"/>
      <c r="Q79" s="125"/>
      <c r="R79" s="125"/>
      <c r="S79" s="125"/>
    </row>
    <row r="85" spans="3:14" x14ac:dyDescent="0.25">
      <c r="C85" s="36">
        <f t="shared" ref="C85:N85" si="43">B85+1</f>
        <v>1</v>
      </c>
      <c r="D85" s="36">
        <f t="shared" si="43"/>
        <v>2</v>
      </c>
      <c r="E85" s="36">
        <f t="shared" si="43"/>
        <v>3</v>
      </c>
      <c r="F85" s="36">
        <f t="shared" si="43"/>
        <v>4</v>
      </c>
      <c r="G85" s="36">
        <f t="shared" si="43"/>
        <v>5</v>
      </c>
      <c r="H85" s="36">
        <f t="shared" si="43"/>
        <v>6</v>
      </c>
      <c r="I85" s="36">
        <f t="shared" si="43"/>
        <v>7</v>
      </c>
      <c r="J85" s="36">
        <f t="shared" si="43"/>
        <v>8</v>
      </c>
      <c r="K85" s="36">
        <f t="shared" si="43"/>
        <v>9</v>
      </c>
      <c r="L85" s="36">
        <f t="shared" si="43"/>
        <v>10</v>
      </c>
      <c r="M85" s="36">
        <f t="shared" si="43"/>
        <v>11</v>
      </c>
      <c r="N85" s="36">
        <f t="shared" si="43"/>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workbookViewId="0">
      <selection activeCell="A3" sqref="A3:Q3"/>
    </sheetView>
  </sheetViews>
  <sheetFormatPr defaultRowHeight="15" x14ac:dyDescent="0.25"/>
  <cols>
    <col min="13" max="13" width="11.140625" customWidth="1"/>
    <col min="19" max="19" width="18" customWidth="1"/>
  </cols>
  <sheetData>
    <row r="1" spans="1:26" x14ac:dyDescent="0.25">
      <c r="A1" s="126" t="s">
        <v>682</v>
      </c>
      <c r="B1" s="127"/>
      <c r="C1" s="127"/>
      <c r="D1" s="127"/>
      <c r="E1" s="127"/>
      <c r="F1" s="127"/>
      <c r="G1" s="127"/>
      <c r="H1" s="127"/>
      <c r="I1" s="127"/>
      <c r="J1" s="127"/>
      <c r="K1" s="127"/>
      <c r="L1" s="127"/>
      <c r="M1" s="127"/>
      <c r="N1" s="127"/>
      <c r="O1" s="127"/>
      <c r="P1" s="127"/>
      <c r="Q1" s="127"/>
      <c r="R1" s="127"/>
      <c r="S1" s="126"/>
    </row>
    <row r="2" spans="1:26" x14ac:dyDescent="0.25">
      <c r="A2" s="126" t="s">
        <v>683</v>
      </c>
      <c r="B2" s="127"/>
      <c r="C2" s="127"/>
      <c r="D2" s="127"/>
      <c r="E2" s="127"/>
      <c r="F2" s="127"/>
      <c r="G2" s="127"/>
      <c r="H2" s="127"/>
      <c r="I2" s="127"/>
      <c r="J2" s="127"/>
      <c r="K2" s="127"/>
      <c r="L2" s="127"/>
      <c r="M2" s="127"/>
      <c r="N2" s="127"/>
      <c r="O2" s="127"/>
      <c r="P2" s="127"/>
      <c r="Q2" s="127"/>
      <c r="R2" s="127"/>
      <c r="S2" s="126"/>
    </row>
    <row r="3" spans="1:26" ht="36" customHeight="1" x14ac:dyDescent="0.25">
      <c r="A3" s="195" t="s">
        <v>9</v>
      </c>
      <c r="B3" s="195"/>
      <c r="C3" s="195"/>
      <c r="D3" s="195"/>
      <c r="E3" s="195"/>
      <c r="F3" s="195"/>
      <c r="G3" s="195"/>
      <c r="H3" s="195"/>
      <c r="I3" s="195"/>
      <c r="J3" s="195"/>
      <c r="K3" s="195"/>
      <c r="L3" s="195"/>
      <c r="M3" s="195"/>
      <c r="N3" s="195"/>
      <c r="O3" s="195"/>
      <c r="P3" s="195"/>
      <c r="Q3" s="195"/>
      <c r="R3" s="126"/>
      <c r="S3" s="126"/>
    </row>
    <row r="5" spans="1:26" x14ac:dyDescent="0.25">
      <c r="A5" s="128"/>
      <c r="B5" s="129"/>
      <c r="C5" s="129"/>
      <c r="D5" s="129"/>
      <c r="E5" s="129"/>
      <c r="F5" s="129"/>
      <c r="G5" s="129"/>
      <c r="H5" s="129"/>
      <c r="I5" s="129"/>
      <c r="J5" s="129"/>
      <c r="K5" s="129"/>
      <c r="L5" s="129"/>
      <c r="M5" s="129"/>
      <c r="N5" s="129"/>
      <c r="O5" s="129"/>
      <c r="P5" s="129"/>
      <c r="Q5" s="129"/>
      <c r="R5" s="129"/>
      <c r="S5" s="126"/>
    </row>
    <row r="6" spans="1:26" ht="15.75" thickBot="1" x14ac:dyDescent="0.3">
      <c r="A6" s="126" t="s">
        <v>684</v>
      </c>
      <c r="B6" s="129"/>
      <c r="C6" s="129"/>
      <c r="D6" s="129"/>
      <c r="E6" s="129"/>
      <c r="F6" s="129"/>
      <c r="G6" s="129"/>
      <c r="H6" s="129"/>
      <c r="I6" s="129"/>
      <c r="J6" s="129"/>
      <c r="K6" s="129"/>
      <c r="L6" s="129"/>
      <c r="M6" s="129"/>
      <c r="N6" s="129"/>
      <c r="O6" s="129"/>
      <c r="P6" s="129"/>
      <c r="Q6" s="129"/>
      <c r="R6" s="129"/>
      <c r="S6" s="126"/>
    </row>
    <row r="7" spans="1:26" x14ac:dyDescent="0.25">
      <c r="A7" s="196" t="s">
        <v>100</v>
      </c>
      <c r="B7" s="198">
        <v>2020</v>
      </c>
      <c r="C7" s="199"/>
      <c r="D7" s="198">
        <v>2021</v>
      </c>
      <c r="E7" s="199"/>
      <c r="F7" s="198">
        <v>2022</v>
      </c>
      <c r="G7" s="199"/>
      <c r="H7" s="198">
        <v>2023</v>
      </c>
      <c r="I7" s="199"/>
      <c r="J7" s="198">
        <v>2024</v>
      </c>
      <c r="K7" s="199"/>
      <c r="L7" s="200" t="s">
        <v>159</v>
      </c>
      <c r="M7" s="201"/>
      <c r="N7" s="200" t="s">
        <v>205</v>
      </c>
      <c r="O7" s="201"/>
      <c r="P7" s="200" t="s">
        <v>206</v>
      </c>
      <c r="Q7" s="201"/>
      <c r="R7" s="191" t="s">
        <v>685</v>
      </c>
      <c r="S7" s="193" t="s">
        <v>686</v>
      </c>
    </row>
    <row r="8" spans="1:26" x14ac:dyDescent="0.25">
      <c r="A8" s="197"/>
      <c r="B8" s="130" t="s">
        <v>687</v>
      </c>
      <c r="C8" s="130" t="s">
        <v>688</v>
      </c>
      <c r="D8" s="130" t="s">
        <v>687</v>
      </c>
      <c r="E8" s="130" t="s">
        <v>688</v>
      </c>
      <c r="F8" s="130" t="s">
        <v>687</v>
      </c>
      <c r="G8" s="130" t="s">
        <v>688</v>
      </c>
      <c r="H8" s="130" t="s">
        <v>687</v>
      </c>
      <c r="I8" s="130" t="s">
        <v>688</v>
      </c>
      <c r="J8" s="130" t="s">
        <v>687</v>
      </c>
      <c r="K8" s="130" t="s">
        <v>688</v>
      </c>
      <c r="L8" s="130" t="s">
        <v>687</v>
      </c>
      <c r="M8" s="130" t="s">
        <v>688</v>
      </c>
      <c r="N8" s="130" t="s">
        <v>687</v>
      </c>
      <c r="O8" s="130" t="s">
        <v>688</v>
      </c>
      <c r="P8" s="130" t="s">
        <v>687</v>
      </c>
      <c r="Q8" s="130" t="s">
        <v>688</v>
      </c>
      <c r="R8" s="192"/>
      <c r="S8" s="194"/>
    </row>
    <row r="9" spans="1:26" x14ac:dyDescent="0.25">
      <c r="A9" s="131" t="s">
        <v>689</v>
      </c>
      <c r="B9" s="132">
        <v>0</v>
      </c>
      <c r="C9" s="132"/>
      <c r="D9" s="132"/>
      <c r="E9" s="133"/>
      <c r="F9" s="134"/>
      <c r="G9" s="132"/>
      <c r="H9" s="132"/>
      <c r="I9" s="132"/>
      <c r="J9" s="132"/>
      <c r="K9" s="132"/>
      <c r="L9" s="132">
        <v>47</v>
      </c>
      <c r="M9" s="132"/>
      <c r="N9" s="132"/>
      <c r="O9" s="132"/>
      <c r="P9" s="132"/>
      <c r="Q9" s="132"/>
      <c r="R9" s="132">
        <v>47</v>
      </c>
      <c r="S9" s="132">
        <v>0</v>
      </c>
      <c r="T9" s="135"/>
    </row>
    <row r="10" spans="1:26" x14ac:dyDescent="0.25">
      <c r="A10" s="136" t="s">
        <v>690</v>
      </c>
      <c r="B10" s="132">
        <v>0</v>
      </c>
      <c r="C10" s="132"/>
      <c r="D10" s="132"/>
      <c r="E10" s="133"/>
      <c r="F10" s="134"/>
      <c r="G10" s="134"/>
      <c r="H10" s="132"/>
      <c r="I10" s="132"/>
      <c r="J10" s="132"/>
      <c r="K10" s="132"/>
      <c r="L10" s="132">
        <v>20</v>
      </c>
      <c r="M10" s="132"/>
      <c r="N10" s="132"/>
      <c r="O10" s="132"/>
      <c r="P10" s="132"/>
      <c r="Q10" s="132"/>
      <c r="R10" s="132">
        <v>20</v>
      </c>
      <c r="S10" s="132">
        <v>0</v>
      </c>
      <c r="T10" s="135"/>
    </row>
    <row r="11" spans="1:26" x14ac:dyDescent="0.25">
      <c r="A11" s="136" t="s">
        <v>691</v>
      </c>
      <c r="B11" s="132"/>
      <c r="C11" s="132"/>
      <c r="D11" s="132"/>
      <c r="E11" s="132"/>
      <c r="F11" s="134"/>
      <c r="G11" s="132"/>
      <c r="H11" s="132"/>
      <c r="I11" s="132"/>
      <c r="J11" s="132"/>
      <c r="K11" s="132"/>
      <c r="L11" s="132">
        <v>63</v>
      </c>
      <c r="M11" s="132"/>
      <c r="N11" s="132"/>
      <c r="O11" s="132"/>
      <c r="P11" s="132"/>
      <c r="Q11" s="132"/>
      <c r="R11" s="132">
        <v>63</v>
      </c>
      <c r="S11" s="132">
        <v>0</v>
      </c>
      <c r="T11" s="135"/>
      <c r="U11" s="135"/>
      <c r="V11" s="135"/>
      <c r="W11" s="135"/>
      <c r="X11" s="135"/>
      <c r="Y11" s="135"/>
      <c r="Z11" s="135"/>
    </row>
    <row r="12" spans="1:26" x14ac:dyDescent="0.25">
      <c r="A12" s="136" t="s">
        <v>692</v>
      </c>
      <c r="B12" s="132"/>
      <c r="C12" s="132"/>
      <c r="D12" s="133"/>
      <c r="E12" s="132"/>
      <c r="F12" s="137"/>
      <c r="G12" s="132"/>
      <c r="H12" s="132"/>
      <c r="I12" s="132"/>
      <c r="J12" s="132"/>
      <c r="K12" s="132"/>
      <c r="L12" s="132">
        <v>48</v>
      </c>
      <c r="M12" s="132"/>
      <c r="N12" s="132"/>
      <c r="O12" s="132"/>
      <c r="P12" s="132"/>
      <c r="Q12" s="132"/>
      <c r="R12" s="132">
        <v>48</v>
      </c>
      <c r="S12" s="132">
        <v>0</v>
      </c>
      <c r="T12" s="135"/>
      <c r="U12" s="135"/>
      <c r="V12" s="135"/>
      <c r="W12" s="135"/>
      <c r="X12" s="135"/>
      <c r="Y12" s="135"/>
      <c r="Z12" s="135"/>
    </row>
    <row r="13" spans="1:26" x14ac:dyDescent="0.25">
      <c r="A13" s="136" t="s">
        <v>693</v>
      </c>
      <c r="B13" s="132"/>
      <c r="C13" s="132"/>
      <c r="D13" s="137"/>
      <c r="E13" s="132"/>
      <c r="F13" s="137"/>
      <c r="G13" s="132"/>
      <c r="H13" s="137"/>
      <c r="I13" s="132"/>
      <c r="J13" s="132"/>
      <c r="K13" s="132"/>
      <c r="L13" s="132">
        <v>18</v>
      </c>
      <c r="M13" s="132"/>
      <c r="N13" s="132"/>
      <c r="O13" s="132"/>
      <c r="P13" s="132"/>
      <c r="Q13" s="132"/>
      <c r="R13" s="132">
        <v>18</v>
      </c>
      <c r="S13" s="132">
        <v>0</v>
      </c>
      <c r="T13" s="135"/>
      <c r="U13" s="135"/>
      <c r="V13" s="135"/>
      <c r="W13" s="135"/>
      <c r="X13" s="135"/>
      <c r="Y13" s="135"/>
      <c r="Z13" s="135"/>
    </row>
    <row r="14" spans="1:26" x14ac:dyDescent="0.25">
      <c r="A14" s="138" t="s">
        <v>694</v>
      </c>
      <c r="B14" s="133"/>
      <c r="C14" s="133"/>
      <c r="D14" s="137"/>
      <c r="E14" s="133"/>
      <c r="F14" s="137"/>
      <c r="G14" s="133"/>
      <c r="H14" s="133"/>
      <c r="I14" s="133"/>
      <c r="J14" s="133"/>
      <c r="K14" s="133"/>
      <c r="L14" s="133"/>
      <c r="M14" s="133"/>
      <c r="N14" s="133"/>
      <c r="O14" s="133"/>
      <c r="P14" s="133"/>
      <c r="Q14" s="133"/>
      <c r="R14" s="132">
        <v>0</v>
      </c>
      <c r="S14" s="132"/>
      <c r="T14" s="135"/>
      <c r="U14" s="135"/>
      <c r="V14" s="135"/>
      <c r="W14" s="135"/>
      <c r="X14" s="135"/>
      <c r="Y14" s="135"/>
      <c r="Z14" s="135"/>
    </row>
    <row r="15" spans="1:26" ht="15.75" thickBot="1" x14ac:dyDescent="0.3">
      <c r="A15" s="139"/>
      <c r="B15" s="137"/>
      <c r="C15" s="137"/>
      <c r="D15" s="137"/>
      <c r="E15" s="133"/>
      <c r="F15" s="137"/>
      <c r="G15" s="137"/>
      <c r="H15" s="137"/>
      <c r="I15" s="137"/>
      <c r="J15" s="137"/>
      <c r="K15" s="137"/>
      <c r="L15" s="137"/>
      <c r="M15" s="140"/>
      <c r="N15" s="137"/>
      <c r="O15" s="137"/>
      <c r="P15" s="137"/>
      <c r="Q15" s="137"/>
      <c r="R15" s="137">
        <v>0</v>
      </c>
      <c r="S15" s="137">
        <v>0</v>
      </c>
    </row>
    <row r="16" spans="1:26" ht="15.75" thickBot="1" x14ac:dyDescent="0.3">
      <c r="A16" s="141" t="s">
        <v>695</v>
      </c>
      <c r="B16" s="142"/>
      <c r="C16" s="142"/>
      <c r="D16" s="142"/>
      <c r="E16" s="142"/>
      <c r="F16" s="142"/>
      <c r="G16" s="142"/>
      <c r="H16" s="142"/>
      <c r="I16" s="142"/>
      <c r="J16" s="142"/>
      <c r="K16" s="142"/>
      <c r="L16" s="142">
        <v>196</v>
      </c>
      <c r="M16" s="142">
        <v>4903329.37</v>
      </c>
      <c r="N16" s="142"/>
      <c r="O16" s="142"/>
      <c r="P16" s="142"/>
      <c r="Q16" s="142"/>
      <c r="R16" s="142">
        <v>129</v>
      </c>
      <c r="S16" s="142">
        <v>4903329.37</v>
      </c>
    </row>
    <row r="17" spans="1:17" x14ac:dyDescent="0.25">
      <c r="A17" s="126"/>
      <c r="B17" s="127"/>
      <c r="C17" s="127"/>
      <c r="D17" s="127"/>
      <c r="E17" s="127"/>
      <c r="F17" s="127"/>
      <c r="G17" s="127"/>
      <c r="H17" s="127"/>
      <c r="I17" s="127"/>
      <c r="J17" s="127"/>
      <c r="K17" s="127"/>
      <c r="L17" s="127"/>
      <c r="M17" s="127"/>
      <c r="N17" s="127"/>
      <c r="O17" s="127"/>
      <c r="P17" s="127"/>
      <c r="Q17" s="127"/>
    </row>
  </sheetData>
  <mergeCells count="12">
    <mergeCell ref="R7:R8"/>
    <mergeCell ref="S7:S8"/>
    <mergeCell ref="A3:Q3"/>
    <mergeCell ref="A7:A8"/>
    <mergeCell ref="B7:C7"/>
    <mergeCell ref="D7:E7"/>
    <mergeCell ref="F7:G7"/>
    <mergeCell ref="H7:I7"/>
    <mergeCell ref="J7:K7"/>
    <mergeCell ref="L7:M7"/>
    <mergeCell ref="N7:O7"/>
    <mergeCell ref="P7:Q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44" t="s">
        <v>3</v>
      </c>
      <c r="B4" s="144"/>
      <c r="C4" s="144"/>
      <c r="D4" s="144"/>
      <c r="E4" s="144"/>
      <c r="F4" s="144"/>
      <c r="G4" s="144"/>
      <c r="H4" s="144"/>
      <c r="I4" s="144"/>
      <c r="J4" s="144"/>
      <c r="K4" s="144"/>
      <c r="L4" s="144"/>
      <c r="M4" s="144"/>
      <c r="N4" s="144"/>
      <c r="O4" s="144"/>
      <c r="P4" s="144"/>
      <c r="Q4" s="144"/>
      <c r="R4" s="144"/>
      <c r="S4" s="144"/>
    </row>
    <row r="6" spans="1:19" s="1" customFormat="1" ht="18.75" x14ac:dyDescent="0.3">
      <c r="A6" s="145" t="s">
        <v>4</v>
      </c>
      <c r="B6" s="145"/>
      <c r="C6" s="145"/>
      <c r="D6" s="145"/>
      <c r="E6" s="145"/>
      <c r="F6" s="145"/>
      <c r="G6" s="145"/>
      <c r="H6" s="145"/>
      <c r="I6" s="145"/>
      <c r="J6" s="145"/>
      <c r="K6" s="145"/>
      <c r="L6" s="145"/>
      <c r="M6" s="145"/>
      <c r="N6" s="145"/>
      <c r="O6" s="145"/>
      <c r="P6" s="145"/>
      <c r="Q6" s="145"/>
      <c r="R6" s="145"/>
      <c r="S6" s="145"/>
    </row>
    <row r="8" spans="1:19" s="1" customFormat="1" x14ac:dyDescent="0.25">
      <c r="A8" s="144" t="s">
        <v>5</v>
      </c>
      <c r="B8" s="144"/>
      <c r="C8" s="144"/>
      <c r="D8" s="144"/>
      <c r="E8" s="144"/>
      <c r="F8" s="144"/>
      <c r="G8" s="144"/>
      <c r="H8" s="144"/>
      <c r="I8" s="144"/>
      <c r="J8" s="144"/>
      <c r="K8" s="144"/>
      <c r="L8" s="144"/>
      <c r="M8" s="144"/>
      <c r="N8" s="144"/>
      <c r="O8" s="144"/>
      <c r="P8" s="144"/>
      <c r="Q8" s="144"/>
      <c r="R8" s="144"/>
      <c r="S8" s="144"/>
    </row>
    <row r="9" spans="1:19" s="1" customFormat="1" x14ac:dyDescent="0.25">
      <c r="A9" s="146" t="s">
        <v>6</v>
      </c>
      <c r="B9" s="146"/>
      <c r="C9" s="146"/>
      <c r="D9" s="146"/>
      <c r="E9" s="146"/>
      <c r="F9" s="146"/>
      <c r="G9" s="146"/>
      <c r="H9" s="146"/>
      <c r="I9" s="146"/>
      <c r="J9" s="146"/>
      <c r="K9" s="146"/>
      <c r="L9" s="146"/>
      <c r="M9" s="146"/>
      <c r="N9" s="146"/>
      <c r="O9" s="146"/>
      <c r="P9" s="146"/>
      <c r="Q9" s="146"/>
      <c r="R9" s="146"/>
      <c r="S9" s="146"/>
    </row>
    <row r="11" spans="1:19" s="1" customFormat="1" x14ac:dyDescent="0.25">
      <c r="A11" s="144" t="s">
        <v>7</v>
      </c>
      <c r="B11" s="144"/>
      <c r="C11" s="144"/>
      <c r="D11" s="144"/>
      <c r="E11" s="144"/>
      <c r="F11" s="144"/>
      <c r="G11" s="144"/>
      <c r="H11" s="144"/>
      <c r="I11" s="144"/>
      <c r="J11" s="144"/>
      <c r="K11" s="144"/>
      <c r="L11" s="144"/>
      <c r="M11" s="144"/>
      <c r="N11" s="144"/>
      <c r="O11" s="144"/>
      <c r="P11" s="144"/>
      <c r="Q11" s="144"/>
      <c r="R11" s="144"/>
      <c r="S11" s="144"/>
    </row>
    <row r="12" spans="1:19" s="1" customFormat="1" x14ac:dyDescent="0.25">
      <c r="A12" s="146" t="s">
        <v>8</v>
      </c>
      <c r="B12" s="146"/>
      <c r="C12" s="146"/>
      <c r="D12" s="146"/>
      <c r="E12" s="146"/>
      <c r="F12" s="146"/>
      <c r="G12" s="146"/>
      <c r="H12" s="146"/>
      <c r="I12" s="146"/>
      <c r="J12" s="146"/>
      <c r="K12" s="146"/>
      <c r="L12" s="146"/>
      <c r="M12" s="146"/>
      <c r="N12" s="146"/>
      <c r="O12" s="146"/>
      <c r="P12" s="146"/>
      <c r="Q12" s="146"/>
      <c r="R12" s="146"/>
      <c r="S12" s="146"/>
    </row>
    <row r="14" spans="1:19" s="1" customFormat="1" x14ac:dyDescent="0.25">
      <c r="A14" s="147" t="s">
        <v>9</v>
      </c>
      <c r="B14" s="147"/>
      <c r="C14" s="147"/>
      <c r="D14" s="147"/>
      <c r="E14" s="147"/>
      <c r="F14" s="147"/>
      <c r="G14" s="147"/>
      <c r="H14" s="147"/>
      <c r="I14" s="147"/>
      <c r="J14" s="147"/>
      <c r="K14" s="147"/>
      <c r="L14" s="147"/>
      <c r="M14" s="147"/>
      <c r="N14" s="147"/>
      <c r="O14" s="147"/>
      <c r="P14" s="147"/>
      <c r="Q14" s="147"/>
      <c r="R14" s="147"/>
      <c r="S14" s="147"/>
    </row>
    <row r="15" spans="1:19" s="1" customFormat="1" x14ac:dyDescent="0.25">
      <c r="A15" s="146" t="s">
        <v>10</v>
      </c>
      <c r="B15" s="146"/>
      <c r="C15" s="146"/>
      <c r="D15" s="146"/>
      <c r="E15" s="146"/>
      <c r="F15" s="146"/>
      <c r="G15" s="146"/>
      <c r="H15" s="146"/>
      <c r="I15" s="146"/>
      <c r="J15" s="146"/>
      <c r="K15" s="146"/>
      <c r="L15" s="146"/>
      <c r="M15" s="146"/>
      <c r="N15" s="146"/>
      <c r="O15" s="146"/>
      <c r="P15" s="146"/>
      <c r="Q15" s="146"/>
      <c r="R15" s="146"/>
      <c r="S15" s="146"/>
    </row>
    <row r="17" spans="1:19" ht="18.75" x14ac:dyDescent="0.3">
      <c r="A17" s="151" t="s">
        <v>77</v>
      </c>
      <c r="B17" s="151"/>
      <c r="C17" s="151"/>
      <c r="D17" s="151"/>
      <c r="E17" s="151"/>
      <c r="F17" s="151"/>
      <c r="G17" s="151"/>
      <c r="H17" s="151"/>
      <c r="I17" s="151"/>
      <c r="J17" s="151"/>
      <c r="K17" s="151"/>
      <c r="L17" s="151"/>
      <c r="M17" s="151"/>
      <c r="N17" s="151"/>
      <c r="O17" s="151"/>
      <c r="P17" s="151"/>
      <c r="Q17" s="151"/>
      <c r="R17" s="151"/>
      <c r="S17" s="151"/>
    </row>
    <row r="19" spans="1:19" s="1" customFormat="1" x14ac:dyDescent="0.25">
      <c r="A19" s="149" t="s">
        <v>12</v>
      </c>
      <c r="B19" s="149" t="s">
        <v>78</v>
      </c>
      <c r="C19" s="149" t="s">
        <v>79</v>
      </c>
      <c r="D19" s="149" t="s">
        <v>80</v>
      </c>
      <c r="E19" s="149" t="s">
        <v>81</v>
      </c>
      <c r="F19" s="149" t="s">
        <v>82</v>
      </c>
      <c r="G19" s="149" t="s">
        <v>83</v>
      </c>
      <c r="H19" s="149" t="s">
        <v>84</v>
      </c>
      <c r="I19" s="149" t="s">
        <v>85</v>
      </c>
      <c r="J19" s="149" t="s">
        <v>86</v>
      </c>
      <c r="K19" s="149" t="s">
        <v>87</v>
      </c>
      <c r="L19" s="149" t="s">
        <v>88</v>
      </c>
      <c r="M19" s="149" t="s">
        <v>89</v>
      </c>
      <c r="N19" s="149" t="s">
        <v>90</v>
      </c>
      <c r="O19" s="149" t="s">
        <v>91</v>
      </c>
      <c r="P19" s="149" t="s">
        <v>92</v>
      </c>
      <c r="Q19" s="152" t="s">
        <v>93</v>
      </c>
      <c r="R19" s="152"/>
      <c r="S19" s="149" t="s">
        <v>94</v>
      </c>
    </row>
    <row r="20" spans="1:19" s="1" customFormat="1" ht="141.75" x14ac:dyDescent="0.25">
      <c r="A20" s="150"/>
      <c r="B20" s="150"/>
      <c r="C20" s="150"/>
      <c r="D20" s="150"/>
      <c r="E20" s="150"/>
      <c r="F20" s="150"/>
      <c r="G20" s="150"/>
      <c r="H20" s="150"/>
      <c r="I20" s="150"/>
      <c r="J20" s="150"/>
      <c r="K20" s="150"/>
      <c r="L20" s="150"/>
      <c r="M20" s="150"/>
      <c r="N20" s="150"/>
      <c r="O20" s="150"/>
      <c r="P20" s="150"/>
      <c r="Q20" s="6" t="s">
        <v>95</v>
      </c>
      <c r="R20" s="6" t="s">
        <v>96</v>
      </c>
      <c r="S20" s="1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144" t="s">
        <v>3</v>
      </c>
      <c r="B6" s="144"/>
      <c r="C6" s="144"/>
      <c r="D6" s="144"/>
      <c r="E6" s="144"/>
      <c r="F6" s="144"/>
      <c r="G6" s="144"/>
      <c r="H6" s="144"/>
      <c r="I6" s="144"/>
      <c r="J6" s="144"/>
      <c r="K6" s="144"/>
      <c r="L6" s="144"/>
      <c r="M6" s="144"/>
      <c r="N6" s="144"/>
      <c r="O6" s="144"/>
      <c r="P6" s="144"/>
      <c r="Q6" s="144"/>
      <c r="R6" s="144"/>
      <c r="S6" s="144"/>
      <c r="T6" s="144"/>
    </row>
    <row r="7" spans="1:20" ht="11.1" customHeight="1" x14ac:dyDescent="0.25"/>
    <row r="8" spans="1:20" s="1" customFormat="1" ht="18.95" customHeight="1" x14ac:dyDescent="0.25">
      <c r="A8" s="153" t="s">
        <v>4</v>
      </c>
      <c r="B8" s="153"/>
      <c r="C8" s="153"/>
      <c r="D8" s="153"/>
      <c r="E8" s="153"/>
      <c r="F8" s="153"/>
      <c r="G8" s="153"/>
      <c r="H8" s="153"/>
      <c r="I8" s="153"/>
      <c r="J8" s="153"/>
      <c r="K8" s="153"/>
      <c r="L8" s="153"/>
      <c r="M8" s="153"/>
      <c r="N8" s="153"/>
      <c r="O8" s="153"/>
      <c r="P8" s="153"/>
      <c r="Q8" s="153"/>
      <c r="R8" s="153"/>
      <c r="S8" s="153"/>
      <c r="T8" s="153"/>
    </row>
    <row r="9" spans="1:20" ht="11.1" customHeight="1" x14ac:dyDescent="0.25"/>
    <row r="10" spans="1:20" s="1" customFormat="1" ht="15.95" customHeight="1" x14ac:dyDescent="0.25">
      <c r="A10" s="144" t="s">
        <v>5</v>
      </c>
      <c r="B10" s="144"/>
      <c r="C10" s="144"/>
      <c r="D10" s="144"/>
      <c r="E10" s="144"/>
      <c r="F10" s="144"/>
      <c r="G10" s="144"/>
      <c r="H10" s="144"/>
      <c r="I10" s="144"/>
      <c r="J10" s="144"/>
      <c r="K10" s="144"/>
      <c r="L10" s="144"/>
      <c r="M10" s="144"/>
      <c r="N10" s="144"/>
      <c r="O10" s="144"/>
      <c r="P10" s="144"/>
      <c r="Q10" s="144"/>
      <c r="R10" s="144"/>
      <c r="S10" s="144"/>
      <c r="T10" s="144"/>
    </row>
    <row r="11" spans="1:20" s="1" customFormat="1" ht="15.95" customHeight="1" x14ac:dyDescent="0.25">
      <c r="A11" s="146" t="s">
        <v>6</v>
      </c>
      <c r="B11" s="146"/>
      <c r="C11" s="146"/>
      <c r="D11" s="146"/>
      <c r="E11" s="146"/>
      <c r="F11" s="146"/>
      <c r="G11" s="146"/>
      <c r="H11" s="146"/>
      <c r="I11" s="146"/>
      <c r="J11" s="146"/>
      <c r="K11" s="146"/>
      <c r="L11" s="146"/>
      <c r="M11" s="146"/>
      <c r="N11" s="146"/>
      <c r="O11" s="146"/>
      <c r="P11" s="146"/>
      <c r="Q11" s="146"/>
      <c r="R11" s="146"/>
      <c r="S11" s="146"/>
      <c r="T11" s="146"/>
    </row>
    <row r="12" spans="1:20" ht="11.1" customHeight="1" x14ac:dyDescent="0.25"/>
    <row r="13" spans="1:20" s="1" customFormat="1" ht="15.95" customHeight="1" x14ac:dyDescent="0.25">
      <c r="A13" s="144" t="s">
        <v>7</v>
      </c>
      <c r="B13" s="144"/>
      <c r="C13" s="144"/>
      <c r="D13" s="144"/>
      <c r="E13" s="144"/>
      <c r="F13" s="144"/>
      <c r="G13" s="144"/>
      <c r="H13" s="144"/>
      <c r="I13" s="144"/>
      <c r="J13" s="144"/>
      <c r="K13" s="144"/>
      <c r="L13" s="144"/>
      <c r="M13" s="144"/>
      <c r="N13" s="144"/>
      <c r="O13" s="144"/>
      <c r="P13" s="144"/>
      <c r="Q13" s="144"/>
      <c r="R13" s="144"/>
      <c r="S13" s="144"/>
      <c r="T13" s="144"/>
    </row>
    <row r="14" spans="1:20" s="1" customFormat="1" ht="15.95" customHeight="1" x14ac:dyDescent="0.25">
      <c r="A14" s="146" t="s">
        <v>8</v>
      </c>
      <c r="B14" s="146"/>
      <c r="C14" s="146"/>
      <c r="D14" s="146"/>
      <c r="E14" s="146"/>
      <c r="F14" s="146"/>
      <c r="G14" s="146"/>
      <c r="H14" s="146"/>
      <c r="I14" s="146"/>
      <c r="J14" s="146"/>
      <c r="K14" s="146"/>
      <c r="L14" s="146"/>
      <c r="M14" s="146"/>
      <c r="N14" s="146"/>
      <c r="O14" s="146"/>
      <c r="P14" s="146"/>
      <c r="Q14" s="146"/>
      <c r="R14" s="146"/>
      <c r="S14" s="146"/>
      <c r="T14" s="146"/>
    </row>
    <row r="15" spans="1:20" ht="11.1" customHeight="1" x14ac:dyDescent="0.25"/>
    <row r="16" spans="1:20" s="1" customFormat="1" ht="15.95" customHeight="1" x14ac:dyDescent="0.25">
      <c r="A16" s="147" t="s">
        <v>9</v>
      </c>
      <c r="B16" s="147"/>
      <c r="C16" s="147"/>
      <c r="D16" s="147"/>
      <c r="E16" s="147"/>
      <c r="F16" s="147"/>
      <c r="G16" s="147"/>
      <c r="H16" s="147"/>
      <c r="I16" s="147"/>
      <c r="J16" s="147"/>
      <c r="K16" s="147"/>
      <c r="L16" s="147"/>
      <c r="M16" s="147"/>
      <c r="N16" s="147"/>
      <c r="O16" s="147"/>
      <c r="P16" s="147"/>
      <c r="Q16" s="147"/>
      <c r="R16" s="147"/>
      <c r="S16" s="147"/>
      <c r="T16" s="147"/>
    </row>
    <row r="17" spans="1:20" s="1" customFormat="1" ht="15.95" customHeight="1" x14ac:dyDescent="0.25">
      <c r="A17" s="146" t="s">
        <v>10</v>
      </c>
      <c r="B17" s="146"/>
      <c r="C17" s="146"/>
      <c r="D17" s="146"/>
      <c r="E17" s="146"/>
      <c r="F17" s="146"/>
      <c r="G17" s="146"/>
      <c r="H17" s="146"/>
      <c r="I17" s="146"/>
      <c r="J17" s="146"/>
      <c r="K17" s="146"/>
      <c r="L17" s="146"/>
      <c r="M17" s="146"/>
      <c r="N17" s="146"/>
      <c r="O17" s="146"/>
      <c r="P17" s="146"/>
      <c r="Q17" s="146"/>
      <c r="R17" s="146"/>
      <c r="S17" s="146"/>
      <c r="T17" s="146"/>
    </row>
    <row r="18" spans="1:20" ht="11.1" customHeight="1" x14ac:dyDescent="0.25"/>
    <row r="19" spans="1:20" s="10" customFormat="1" ht="18.95" customHeight="1" x14ac:dyDescent="0.3">
      <c r="A19" s="148" t="s">
        <v>97</v>
      </c>
      <c r="B19" s="148"/>
      <c r="C19" s="148"/>
      <c r="D19" s="148"/>
      <c r="E19" s="148"/>
      <c r="F19" s="148"/>
      <c r="G19" s="148"/>
      <c r="H19" s="148"/>
      <c r="I19" s="148"/>
      <c r="J19" s="148"/>
      <c r="K19" s="148"/>
      <c r="L19" s="148"/>
      <c r="M19" s="148"/>
      <c r="N19" s="148"/>
      <c r="O19" s="148"/>
      <c r="P19" s="148"/>
      <c r="Q19" s="148"/>
      <c r="R19" s="148"/>
      <c r="S19" s="148"/>
      <c r="T19" s="148"/>
    </row>
    <row r="20" spans="1:20" s="1" customFormat="1" ht="15.95" customHeight="1" x14ac:dyDescent="0.25"/>
    <row r="21" spans="1:20" s="1" customFormat="1" ht="15.95" customHeight="1" x14ac:dyDescent="0.25">
      <c r="A21" s="149" t="s">
        <v>12</v>
      </c>
      <c r="B21" s="149" t="s">
        <v>98</v>
      </c>
      <c r="C21" s="149"/>
      <c r="D21" s="149" t="s">
        <v>99</v>
      </c>
      <c r="E21" s="149" t="s">
        <v>100</v>
      </c>
      <c r="F21" s="149"/>
      <c r="G21" s="149" t="s">
        <v>101</v>
      </c>
      <c r="H21" s="149"/>
      <c r="I21" s="149" t="s">
        <v>102</v>
      </c>
      <c r="J21" s="149"/>
      <c r="K21" s="149" t="s">
        <v>103</v>
      </c>
      <c r="L21" s="149" t="s">
        <v>104</v>
      </c>
      <c r="M21" s="149"/>
      <c r="N21" s="149" t="s">
        <v>105</v>
      </c>
      <c r="O21" s="149"/>
      <c r="P21" s="149" t="s">
        <v>106</v>
      </c>
      <c r="Q21" s="152" t="s">
        <v>107</v>
      </c>
      <c r="R21" s="152"/>
      <c r="S21" s="152" t="s">
        <v>108</v>
      </c>
      <c r="T21" s="152"/>
    </row>
    <row r="22" spans="1:20" s="1" customFormat="1" ht="95.1" customHeight="1" x14ac:dyDescent="0.25">
      <c r="A22" s="154"/>
      <c r="B22" s="155"/>
      <c r="C22" s="156"/>
      <c r="D22" s="154"/>
      <c r="E22" s="155"/>
      <c r="F22" s="156"/>
      <c r="G22" s="155"/>
      <c r="H22" s="156"/>
      <c r="I22" s="155"/>
      <c r="J22" s="156"/>
      <c r="K22" s="150"/>
      <c r="L22" s="155"/>
      <c r="M22" s="156"/>
      <c r="N22" s="155"/>
      <c r="O22" s="156"/>
      <c r="P22" s="150"/>
      <c r="Q22" s="6" t="s">
        <v>109</v>
      </c>
      <c r="R22" s="6" t="s">
        <v>110</v>
      </c>
      <c r="S22" s="6" t="s">
        <v>111</v>
      </c>
      <c r="T22" s="6" t="s">
        <v>112</v>
      </c>
    </row>
    <row r="23" spans="1:20" s="1" customFormat="1" ht="15.95" customHeight="1" x14ac:dyDescent="0.25">
      <c r="A23" s="150"/>
      <c r="B23" s="6" t="s">
        <v>113</v>
      </c>
      <c r="C23" s="6" t="s">
        <v>114</v>
      </c>
      <c r="D23" s="150"/>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144" t="s">
        <v>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row>
    <row r="7" spans="1:27" s="1" customFormat="1" ht="18.75" x14ac:dyDescent="0.3">
      <c r="E7" s="145" t="s">
        <v>4</v>
      </c>
      <c r="F7" s="145"/>
      <c r="G7" s="145"/>
      <c r="H7" s="145"/>
      <c r="I7" s="145"/>
      <c r="J7" s="145"/>
      <c r="K7" s="145"/>
      <c r="L7" s="145"/>
      <c r="M7" s="145"/>
      <c r="N7" s="145"/>
      <c r="O7" s="145"/>
      <c r="P7" s="145"/>
      <c r="Q7" s="145"/>
      <c r="R7" s="145"/>
      <c r="S7" s="145"/>
      <c r="T7" s="145"/>
      <c r="U7" s="145"/>
      <c r="V7" s="145"/>
      <c r="W7" s="145"/>
      <c r="X7" s="145"/>
      <c r="Y7" s="145"/>
    </row>
    <row r="9" spans="1:27" s="1" customFormat="1" ht="15.75" x14ac:dyDescent="0.25">
      <c r="E9" s="144" t="s">
        <v>5</v>
      </c>
      <c r="F9" s="144"/>
      <c r="G9" s="144"/>
      <c r="H9" s="144"/>
      <c r="I9" s="144"/>
      <c r="J9" s="144"/>
      <c r="K9" s="144"/>
      <c r="L9" s="144"/>
      <c r="M9" s="144"/>
      <c r="N9" s="144"/>
      <c r="O9" s="144"/>
      <c r="P9" s="144"/>
      <c r="Q9" s="144"/>
      <c r="R9" s="144"/>
      <c r="S9" s="144"/>
      <c r="T9" s="144"/>
      <c r="U9" s="144"/>
      <c r="V9" s="144"/>
      <c r="W9" s="144"/>
      <c r="X9" s="144"/>
      <c r="Y9" s="144"/>
    </row>
    <row r="10" spans="1:27" s="1" customFormat="1" ht="15.75" x14ac:dyDescent="0.25">
      <c r="E10" s="146" t="s">
        <v>6</v>
      </c>
      <c r="F10" s="146"/>
      <c r="G10" s="146"/>
      <c r="H10" s="146"/>
      <c r="I10" s="146"/>
      <c r="J10" s="146"/>
      <c r="K10" s="146"/>
      <c r="L10" s="146"/>
      <c r="M10" s="146"/>
      <c r="N10" s="146"/>
      <c r="O10" s="146"/>
      <c r="P10" s="146"/>
      <c r="Q10" s="146"/>
      <c r="R10" s="146"/>
      <c r="S10" s="146"/>
      <c r="T10" s="146"/>
      <c r="U10" s="146"/>
      <c r="V10" s="146"/>
      <c r="W10" s="146"/>
      <c r="X10" s="146"/>
      <c r="Y10" s="146"/>
    </row>
    <row r="12" spans="1:27" s="1" customFormat="1" ht="15.75" x14ac:dyDescent="0.25">
      <c r="E12" s="144" t="s">
        <v>7</v>
      </c>
      <c r="F12" s="144"/>
      <c r="G12" s="144"/>
      <c r="H12" s="144"/>
      <c r="I12" s="144"/>
      <c r="J12" s="144"/>
      <c r="K12" s="144"/>
      <c r="L12" s="144"/>
      <c r="M12" s="144"/>
      <c r="N12" s="144"/>
      <c r="O12" s="144"/>
      <c r="P12" s="144"/>
      <c r="Q12" s="144"/>
      <c r="R12" s="144"/>
      <c r="S12" s="144"/>
      <c r="T12" s="144"/>
      <c r="U12" s="144"/>
      <c r="V12" s="144"/>
      <c r="W12" s="144"/>
      <c r="X12" s="144"/>
      <c r="Y12" s="144"/>
    </row>
    <row r="13" spans="1:27" s="1" customFormat="1" ht="15.75" x14ac:dyDescent="0.25">
      <c r="E13" s="146" t="s">
        <v>8</v>
      </c>
      <c r="F13" s="146"/>
      <c r="G13" s="146"/>
      <c r="H13" s="146"/>
      <c r="I13" s="146"/>
      <c r="J13" s="146"/>
      <c r="K13" s="146"/>
      <c r="L13" s="146"/>
      <c r="M13" s="146"/>
      <c r="N13" s="146"/>
      <c r="O13" s="146"/>
      <c r="P13" s="146"/>
      <c r="Q13" s="146"/>
      <c r="R13" s="146"/>
      <c r="S13" s="146"/>
      <c r="T13" s="146"/>
      <c r="U13" s="146"/>
      <c r="V13" s="146"/>
      <c r="W13" s="146"/>
      <c r="X13" s="146"/>
      <c r="Y13" s="146"/>
    </row>
    <row r="15" spans="1:27" s="1" customFormat="1" ht="15.75" x14ac:dyDescent="0.25">
      <c r="E15" s="147" t="s">
        <v>9</v>
      </c>
      <c r="F15" s="147"/>
      <c r="G15" s="147"/>
      <c r="H15" s="147"/>
      <c r="I15" s="147"/>
      <c r="J15" s="147"/>
      <c r="K15" s="147"/>
      <c r="L15" s="147"/>
      <c r="M15" s="147"/>
      <c r="N15" s="147"/>
      <c r="O15" s="147"/>
      <c r="P15" s="147"/>
      <c r="Q15" s="147"/>
      <c r="R15" s="147"/>
      <c r="S15" s="147"/>
      <c r="T15" s="147"/>
      <c r="U15" s="147"/>
      <c r="V15" s="147"/>
      <c r="W15" s="147"/>
      <c r="X15" s="147"/>
      <c r="Y15" s="147"/>
    </row>
    <row r="16" spans="1:27" s="1" customFormat="1" ht="15.75" x14ac:dyDescent="0.25">
      <c r="E16" s="146" t="s">
        <v>10</v>
      </c>
      <c r="F16" s="146"/>
      <c r="G16" s="146"/>
      <c r="H16" s="146"/>
      <c r="I16" s="146"/>
      <c r="J16" s="146"/>
      <c r="K16" s="146"/>
      <c r="L16" s="146"/>
      <c r="M16" s="146"/>
      <c r="N16" s="146"/>
      <c r="O16" s="146"/>
      <c r="P16" s="146"/>
      <c r="Q16" s="146"/>
      <c r="R16" s="146"/>
      <c r="S16" s="146"/>
      <c r="T16" s="146"/>
      <c r="U16" s="146"/>
      <c r="V16" s="146"/>
      <c r="W16" s="146"/>
      <c r="X16" s="146"/>
      <c r="Y16" s="146"/>
    </row>
    <row r="19" spans="1:27" s="10" customFormat="1" ht="18.75" x14ac:dyDescent="0.3">
      <c r="A19" s="148" t="s">
        <v>127</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1" spans="1:27" s="1" customFormat="1" ht="15.75" x14ac:dyDescent="0.25">
      <c r="A21" s="149" t="s">
        <v>12</v>
      </c>
      <c r="B21" s="149" t="s">
        <v>128</v>
      </c>
      <c r="C21" s="149"/>
      <c r="D21" s="149" t="s">
        <v>129</v>
      </c>
      <c r="E21" s="149"/>
      <c r="F21" s="152" t="s">
        <v>87</v>
      </c>
      <c r="G21" s="152"/>
      <c r="H21" s="152"/>
      <c r="I21" s="152"/>
      <c r="J21" s="149" t="s">
        <v>130</v>
      </c>
      <c r="K21" s="149" t="s">
        <v>131</v>
      </c>
      <c r="L21" s="149"/>
      <c r="M21" s="149" t="s">
        <v>132</v>
      </c>
      <c r="N21" s="149"/>
      <c r="O21" s="149" t="s">
        <v>133</v>
      </c>
      <c r="P21" s="149"/>
      <c r="Q21" s="149" t="s">
        <v>134</v>
      </c>
      <c r="R21" s="149"/>
      <c r="S21" s="149" t="s">
        <v>135</v>
      </c>
      <c r="T21" s="149" t="s">
        <v>136</v>
      </c>
      <c r="U21" s="149" t="s">
        <v>137</v>
      </c>
      <c r="V21" s="149" t="s">
        <v>138</v>
      </c>
      <c r="W21" s="149"/>
      <c r="X21" s="152" t="s">
        <v>107</v>
      </c>
      <c r="Y21" s="152"/>
      <c r="Z21" s="152" t="s">
        <v>108</v>
      </c>
      <c r="AA21" s="152"/>
    </row>
    <row r="22" spans="1:27" s="1" customFormat="1" ht="110.25" x14ac:dyDescent="0.25">
      <c r="A22" s="154"/>
      <c r="B22" s="155"/>
      <c r="C22" s="156"/>
      <c r="D22" s="155"/>
      <c r="E22" s="156"/>
      <c r="F22" s="152" t="s">
        <v>139</v>
      </c>
      <c r="G22" s="152"/>
      <c r="H22" s="152" t="s">
        <v>140</v>
      </c>
      <c r="I22" s="152"/>
      <c r="J22" s="150"/>
      <c r="K22" s="155"/>
      <c r="L22" s="156"/>
      <c r="M22" s="155"/>
      <c r="N22" s="156"/>
      <c r="O22" s="155"/>
      <c r="P22" s="156"/>
      <c r="Q22" s="155"/>
      <c r="R22" s="156"/>
      <c r="S22" s="150"/>
      <c r="T22" s="150"/>
      <c r="U22" s="150"/>
      <c r="V22" s="155"/>
      <c r="W22" s="156"/>
      <c r="X22" s="6" t="s">
        <v>109</v>
      </c>
      <c r="Y22" s="6" t="s">
        <v>110</v>
      </c>
      <c r="Z22" s="6" t="s">
        <v>111</v>
      </c>
      <c r="AA22" s="6" t="s">
        <v>112</v>
      </c>
    </row>
    <row r="23" spans="1:27" s="1" customFormat="1" ht="15.75" x14ac:dyDescent="0.25">
      <c r="A23" s="150"/>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144" t="s">
        <v>3</v>
      </c>
      <c r="B5" s="144"/>
      <c r="C5" s="144"/>
    </row>
    <row r="7" spans="1:3" ht="18.75" x14ac:dyDescent="0.3">
      <c r="A7" s="145" t="s">
        <v>4</v>
      </c>
      <c r="B7" s="145"/>
      <c r="C7" s="145"/>
    </row>
    <row r="9" spans="1:3" x14ac:dyDescent="0.25">
      <c r="A9" s="144" t="s">
        <v>5</v>
      </c>
      <c r="B9" s="144"/>
      <c r="C9" s="144"/>
    </row>
    <row r="10" spans="1:3" x14ac:dyDescent="0.25">
      <c r="A10" s="146" t="s">
        <v>6</v>
      </c>
      <c r="B10" s="146"/>
      <c r="C10" s="146"/>
    </row>
    <row r="12" spans="1:3" x14ac:dyDescent="0.25">
      <c r="A12" s="144" t="s">
        <v>7</v>
      </c>
      <c r="B12" s="144"/>
      <c r="C12" s="144"/>
    </row>
    <row r="13" spans="1:3" x14ac:dyDescent="0.25">
      <c r="A13" s="146" t="s">
        <v>8</v>
      </c>
      <c r="B13" s="146"/>
      <c r="C13" s="146"/>
    </row>
    <row r="15" spans="1:3" x14ac:dyDescent="0.25">
      <c r="A15" s="147" t="s">
        <v>9</v>
      </c>
      <c r="B15" s="147"/>
      <c r="C15" s="147"/>
    </row>
    <row r="16" spans="1:3" x14ac:dyDescent="0.25">
      <c r="A16" s="146" t="s">
        <v>10</v>
      </c>
      <c r="B16" s="146"/>
      <c r="C16" s="146"/>
    </row>
    <row r="18" spans="1:3" ht="18.75" x14ac:dyDescent="0.3">
      <c r="A18" s="151" t="s">
        <v>145</v>
      </c>
      <c r="B18" s="151"/>
      <c r="C18" s="151"/>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89"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144" t="s">
        <v>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6" spans="1:26" ht="18.75" x14ac:dyDescent="0.3">
      <c r="A6" s="145" t="s">
        <v>4</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4" t="s">
        <v>5</v>
      </c>
      <c r="B8" s="144"/>
      <c r="C8" s="144"/>
      <c r="D8" s="144"/>
      <c r="E8" s="144"/>
      <c r="F8" s="144"/>
      <c r="G8" s="144"/>
      <c r="H8" s="144"/>
      <c r="I8" s="144"/>
      <c r="J8" s="144"/>
      <c r="K8" s="144"/>
      <c r="L8" s="144"/>
      <c r="M8" s="144"/>
      <c r="N8" s="144"/>
      <c r="O8" s="144"/>
      <c r="P8" s="144"/>
      <c r="Q8" s="144"/>
      <c r="R8" s="144"/>
      <c r="S8" s="144"/>
      <c r="T8" s="144"/>
      <c r="U8" s="144"/>
      <c r="V8" s="144"/>
      <c r="W8" s="144"/>
      <c r="X8" s="144"/>
      <c r="Y8" s="144"/>
      <c r="Z8" s="144"/>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44" t="s">
        <v>7</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6" t="s">
        <v>8</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4" spans="1:26" ht="15.75" x14ac:dyDescent="0.25">
      <c r="A14" s="147" t="s">
        <v>9</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row>
    <row r="15" spans="1:26" ht="15.75" x14ac:dyDescent="0.25">
      <c r="A15" s="146" t="s">
        <v>10</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57" t="s">
        <v>163</v>
      </c>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row>
    <row r="23" spans="1:26" s="16" customFormat="1" ht="15.75" x14ac:dyDescent="0.25">
      <c r="A23" s="158" t="s">
        <v>164</v>
      </c>
      <c r="B23" s="158"/>
      <c r="C23" s="158"/>
      <c r="D23" s="158"/>
      <c r="E23" s="158"/>
      <c r="F23" s="158"/>
      <c r="G23" s="158"/>
      <c r="H23" s="158"/>
      <c r="I23" s="158"/>
      <c r="J23" s="158"/>
      <c r="K23" s="158"/>
      <c r="L23" s="158"/>
      <c r="M23" s="159" t="s">
        <v>165</v>
      </c>
      <c r="N23" s="159"/>
      <c r="O23" s="159"/>
      <c r="P23" s="159"/>
      <c r="Q23" s="159"/>
      <c r="R23" s="159"/>
      <c r="S23" s="159"/>
      <c r="T23" s="159"/>
      <c r="U23" s="159"/>
      <c r="V23" s="159"/>
      <c r="W23" s="159"/>
      <c r="X23" s="159"/>
      <c r="Y23" s="159"/>
      <c r="Z23" s="159"/>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144" t="s">
        <v>3</v>
      </c>
      <c r="B5" s="144"/>
      <c r="C5" s="144"/>
      <c r="D5" s="144"/>
      <c r="E5" s="144"/>
      <c r="F5" s="144"/>
      <c r="G5" s="144"/>
      <c r="H5" s="144"/>
      <c r="I5" s="144"/>
      <c r="J5" s="144"/>
      <c r="K5" s="144"/>
      <c r="L5" s="144"/>
      <c r="M5" s="144"/>
      <c r="N5" s="144"/>
      <c r="O5" s="144"/>
    </row>
    <row r="6" spans="1:15" ht="15" x14ac:dyDescent="0.25"/>
    <row r="7" spans="1:15" ht="18.75" x14ac:dyDescent="0.3">
      <c r="A7" s="145" t="s">
        <v>4</v>
      </c>
      <c r="B7" s="145"/>
      <c r="C7" s="145"/>
      <c r="D7" s="145"/>
      <c r="E7" s="145"/>
      <c r="F7" s="145"/>
      <c r="G7" s="145"/>
      <c r="H7" s="145"/>
      <c r="I7" s="145"/>
      <c r="J7" s="145"/>
      <c r="K7" s="145"/>
      <c r="L7" s="145"/>
      <c r="M7" s="145"/>
      <c r="N7" s="145"/>
      <c r="O7" s="145"/>
    </row>
    <row r="8" spans="1:15" ht="15" x14ac:dyDescent="0.25"/>
    <row r="9" spans="1:15" ht="15.75" x14ac:dyDescent="0.25">
      <c r="A9" s="144" t="s">
        <v>5</v>
      </c>
      <c r="B9" s="144"/>
      <c r="C9" s="144"/>
      <c r="D9" s="144"/>
      <c r="E9" s="144"/>
      <c r="F9" s="144"/>
      <c r="G9" s="144"/>
      <c r="H9" s="144"/>
      <c r="I9" s="144"/>
      <c r="J9" s="144"/>
      <c r="K9" s="144"/>
      <c r="L9" s="144"/>
      <c r="M9" s="144"/>
      <c r="N9" s="144"/>
      <c r="O9" s="144"/>
    </row>
    <row r="10" spans="1:15" ht="15.75" x14ac:dyDescent="0.25">
      <c r="A10" s="146" t="s">
        <v>6</v>
      </c>
      <c r="B10" s="146"/>
      <c r="C10" s="146"/>
      <c r="D10" s="146"/>
      <c r="E10" s="146"/>
      <c r="F10" s="146"/>
      <c r="G10" s="146"/>
      <c r="H10" s="146"/>
      <c r="I10" s="146"/>
      <c r="J10" s="146"/>
      <c r="K10" s="146"/>
      <c r="L10" s="146"/>
      <c r="M10" s="146"/>
      <c r="N10" s="146"/>
      <c r="O10" s="146"/>
    </row>
    <row r="11" spans="1:15" ht="15" x14ac:dyDescent="0.25"/>
    <row r="12" spans="1:15" ht="15.75" x14ac:dyDescent="0.25">
      <c r="A12" s="144" t="s">
        <v>7</v>
      </c>
      <c r="B12" s="144"/>
      <c r="C12" s="144"/>
      <c r="D12" s="144"/>
      <c r="E12" s="144"/>
      <c r="F12" s="144"/>
      <c r="G12" s="144"/>
      <c r="H12" s="144"/>
      <c r="I12" s="144"/>
      <c r="J12" s="144"/>
      <c r="K12" s="144"/>
      <c r="L12" s="144"/>
      <c r="M12" s="144"/>
      <c r="N12" s="144"/>
      <c r="O12" s="144"/>
    </row>
    <row r="13" spans="1:15" ht="15.75" x14ac:dyDescent="0.25">
      <c r="A13" s="146" t="s">
        <v>8</v>
      </c>
      <c r="B13" s="146"/>
      <c r="C13" s="146"/>
      <c r="D13" s="146"/>
      <c r="E13" s="146"/>
      <c r="F13" s="146"/>
      <c r="G13" s="146"/>
      <c r="H13" s="146"/>
      <c r="I13" s="146"/>
      <c r="J13" s="146"/>
      <c r="K13" s="146"/>
      <c r="L13" s="146"/>
      <c r="M13" s="146"/>
      <c r="N13" s="146"/>
      <c r="O13" s="146"/>
    </row>
    <row r="14" spans="1:15" ht="15" x14ac:dyDescent="0.25"/>
    <row r="15" spans="1:15" ht="15.75" x14ac:dyDescent="0.25">
      <c r="A15" s="147" t="s">
        <v>9</v>
      </c>
      <c r="B15" s="147"/>
      <c r="C15" s="147"/>
      <c r="D15" s="147"/>
      <c r="E15" s="147"/>
      <c r="F15" s="147"/>
      <c r="G15" s="147"/>
      <c r="H15" s="147"/>
      <c r="I15" s="147"/>
      <c r="J15" s="147"/>
      <c r="K15" s="147"/>
      <c r="L15" s="147"/>
      <c r="M15" s="147"/>
      <c r="N15" s="147"/>
      <c r="O15" s="147"/>
    </row>
    <row r="16" spans="1:15" ht="15.75" x14ac:dyDescent="0.25">
      <c r="A16" s="146" t="s">
        <v>10</v>
      </c>
      <c r="B16" s="146"/>
      <c r="C16" s="146"/>
      <c r="D16" s="146"/>
      <c r="E16" s="146"/>
      <c r="F16" s="146"/>
      <c r="G16" s="146"/>
      <c r="H16" s="146"/>
      <c r="I16" s="146"/>
      <c r="J16" s="146"/>
      <c r="K16" s="146"/>
      <c r="L16" s="146"/>
      <c r="M16" s="146"/>
      <c r="N16" s="146"/>
      <c r="O16" s="146"/>
    </row>
    <row r="17" spans="1:15" ht="15" x14ac:dyDescent="0.25"/>
    <row r="18" spans="1:15" ht="18.75" x14ac:dyDescent="0.3">
      <c r="A18" s="151" t="s">
        <v>191</v>
      </c>
      <c r="B18" s="151"/>
      <c r="C18" s="151"/>
      <c r="D18" s="151"/>
      <c r="E18" s="151"/>
      <c r="F18" s="151"/>
      <c r="G18" s="151"/>
      <c r="H18" s="151"/>
      <c r="I18" s="151"/>
      <c r="J18" s="151"/>
      <c r="K18" s="151"/>
      <c r="L18" s="151"/>
      <c r="M18" s="151"/>
      <c r="N18" s="151"/>
      <c r="O18" s="151"/>
    </row>
    <row r="19" spans="1:15" ht="15.75" x14ac:dyDescent="0.25">
      <c r="A19" s="149" t="s">
        <v>12</v>
      </c>
      <c r="B19" s="149" t="s">
        <v>192</v>
      </c>
      <c r="C19" s="149" t="s">
        <v>193</v>
      </c>
      <c r="D19" s="149" t="s">
        <v>194</v>
      </c>
      <c r="E19" s="152" t="s">
        <v>195</v>
      </c>
      <c r="F19" s="152"/>
      <c r="G19" s="152"/>
      <c r="H19" s="152"/>
      <c r="I19" s="152"/>
      <c r="J19" s="152" t="s">
        <v>196</v>
      </c>
      <c r="K19" s="152"/>
      <c r="L19" s="152"/>
      <c r="M19" s="152"/>
      <c r="N19" s="152"/>
      <c r="O19" s="152"/>
    </row>
    <row r="20" spans="1:15" ht="15.75" x14ac:dyDescent="0.25">
      <c r="A20" s="150"/>
      <c r="B20" s="150"/>
      <c r="C20" s="150"/>
      <c r="D20" s="150"/>
      <c r="E20" s="3" t="s">
        <v>197</v>
      </c>
      <c r="F20" s="3" t="s">
        <v>198</v>
      </c>
      <c r="G20" s="3" t="s">
        <v>199</v>
      </c>
      <c r="H20" s="3" t="s">
        <v>200</v>
      </c>
      <c r="I20" s="3" t="s">
        <v>201</v>
      </c>
      <c r="J20" s="3" t="s">
        <v>202</v>
      </c>
      <c r="K20" s="3" t="s">
        <v>203</v>
      </c>
      <c r="L20" s="3" t="s">
        <v>204</v>
      </c>
      <c r="M20" s="3" t="s">
        <v>159</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44" t="s">
        <v>3</v>
      </c>
      <c r="B5" s="144"/>
      <c r="C5" s="144"/>
      <c r="D5" s="144"/>
      <c r="E5" s="144"/>
      <c r="F5" s="144"/>
      <c r="G5" s="144"/>
      <c r="H5" s="144"/>
      <c r="I5" s="144"/>
      <c r="J5" s="144"/>
      <c r="K5" s="144"/>
      <c r="L5" s="144"/>
    </row>
    <row r="6" spans="1:12" ht="15.95" customHeight="1" x14ac:dyDescent="0.25"/>
    <row r="7" spans="1:12" ht="18.95" customHeight="1" x14ac:dyDescent="0.3">
      <c r="A7" s="145" t="s">
        <v>4</v>
      </c>
      <c r="B7" s="145"/>
      <c r="C7" s="145"/>
      <c r="D7" s="145"/>
      <c r="E7" s="145"/>
      <c r="F7" s="145"/>
      <c r="G7" s="145"/>
      <c r="H7" s="145"/>
      <c r="I7" s="145"/>
      <c r="J7" s="145"/>
      <c r="K7" s="145"/>
      <c r="L7" s="145"/>
    </row>
    <row r="8" spans="1:12" ht="15.95" customHeight="1" x14ac:dyDescent="0.25"/>
    <row r="9" spans="1:12" ht="15.95" customHeight="1" x14ac:dyDescent="0.25">
      <c r="A9" s="144" t="s">
        <v>5</v>
      </c>
      <c r="B9" s="144"/>
      <c r="C9" s="144"/>
      <c r="D9" s="144"/>
      <c r="E9" s="144"/>
      <c r="F9" s="144"/>
      <c r="G9" s="144"/>
      <c r="H9" s="144"/>
      <c r="I9" s="144"/>
      <c r="J9" s="144"/>
      <c r="K9" s="144"/>
      <c r="L9" s="144"/>
    </row>
    <row r="10" spans="1:12" ht="15.95" customHeight="1" x14ac:dyDescent="0.25">
      <c r="A10" s="146" t="s">
        <v>6</v>
      </c>
      <c r="B10" s="146"/>
      <c r="C10" s="146"/>
      <c r="D10" s="146"/>
      <c r="E10" s="146"/>
      <c r="F10" s="146"/>
      <c r="G10" s="146"/>
      <c r="H10" s="146"/>
      <c r="I10" s="146"/>
      <c r="J10" s="146"/>
      <c r="K10" s="146"/>
      <c r="L10" s="146"/>
    </row>
    <row r="11" spans="1:12" ht="15.95" customHeight="1" x14ac:dyDescent="0.25"/>
    <row r="12" spans="1:12" ht="15.95" customHeight="1" x14ac:dyDescent="0.25">
      <c r="A12" s="144" t="s">
        <v>7</v>
      </c>
      <c r="B12" s="144"/>
      <c r="C12" s="144"/>
      <c r="D12" s="144"/>
      <c r="E12" s="144"/>
      <c r="F12" s="144"/>
      <c r="G12" s="144"/>
      <c r="H12" s="144"/>
      <c r="I12" s="144"/>
      <c r="J12" s="144"/>
      <c r="K12" s="144"/>
      <c r="L12" s="144"/>
    </row>
    <row r="13" spans="1:12" ht="15.95" customHeight="1" x14ac:dyDescent="0.25">
      <c r="A13" s="146" t="s">
        <v>8</v>
      </c>
      <c r="B13" s="146"/>
      <c r="C13" s="146"/>
      <c r="D13" s="146"/>
      <c r="E13" s="146"/>
      <c r="F13" s="146"/>
      <c r="G13" s="146"/>
      <c r="H13" s="146"/>
      <c r="I13" s="146"/>
      <c r="J13" s="146"/>
      <c r="K13" s="146"/>
      <c r="L13" s="146"/>
    </row>
    <row r="14" spans="1:12" ht="15.95" customHeight="1" x14ac:dyDescent="0.25"/>
    <row r="15" spans="1:12" ht="32.1" customHeight="1" x14ac:dyDescent="0.25">
      <c r="A15" s="147" t="s">
        <v>9</v>
      </c>
      <c r="B15" s="147"/>
      <c r="C15" s="147"/>
      <c r="D15" s="147"/>
      <c r="E15" s="147"/>
      <c r="F15" s="147"/>
      <c r="G15" s="147"/>
      <c r="H15" s="147"/>
      <c r="I15" s="147"/>
      <c r="J15" s="147"/>
      <c r="K15" s="147"/>
      <c r="L15" s="147"/>
    </row>
    <row r="16" spans="1:12" ht="15.95" customHeight="1" x14ac:dyDescent="0.25">
      <c r="A16" s="146" t="s">
        <v>10</v>
      </c>
      <c r="B16" s="146"/>
      <c r="C16" s="146"/>
      <c r="D16" s="146"/>
      <c r="E16" s="146"/>
      <c r="F16" s="146"/>
      <c r="G16" s="146"/>
      <c r="H16" s="146"/>
      <c r="I16" s="146"/>
      <c r="J16" s="146"/>
      <c r="K16" s="146"/>
      <c r="L16" s="146"/>
    </row>
    <row r="17" spans="1:12" ht="15.95" customHeight="1" x14ac:dyDescent="0.25"/>
    <row r="18" spans="1:12" ht="18.95" customHeight="1" x14ac:dyDescent="0.3">
      <c r="A18" s="151" t="s">
        <v>207</v>
      </c>
      <c r="B18" s="151"/>
      <c r="C18" s="151"/>
      <c r="D18" s="151"/>
      <c r="E18" s="151"/>
      <c r="F18" s="151"/>
      <c r="G18" s="151"/>
      <c r="H18" s="151"/>
      <c r="I18" s="151"/>
      <c r="J18" s="151"/>
      <c r="K18" s="151"/>
      <c r="L18" s="1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64" t="s">
        <v>208</v>
      </c>
      <c r="B24" s="164"/>
      <c r="C24" s="164"/>
      <c r="D24" s="164"/>
      <c r="E24" s="164" t="s">
        <v>209</v>
      </c>
      <c r="F24" s="164"/>
    </row>
    <row r="25" spans="1:12" ht="15.95" customHeight="1" thickBot="1" x14ac:dyDescent="0.3">
      <c r="A25" s="165" t="s">
        <v>210</v>
      </c>
      <c r="B25" s="165"/>
      <c r="C25" s="165"/>
      <c r="D25" s="165"/>
      <c r="E25" s="166">
        <v>4903329</v>
      </c>
      <c r="F25" s="166"/>
      <c r="H25" s="164" t="s">
        <v>211</v>
      </c>
      <c r="I25" s="164"/>
      <c r="J25" s="164"/>
    </row>
    <row r="26" spans="1:12" ht="15.95" customHeight="1" thickBot="1" x14ac:dyDescent="0.3">
      <c r="A26" s="160" t="s">
        <v>212</v>
      </c>
      <c r="B26" s="160"/>
      <c r="C26" s="160"/>
      <c r="D26" s="160"/>
      <c r="E26" s="161"/>
      <c r="F26" s="161"/>
      <c r="G26" s="16"/>
      <c r="H26" s="158" t="s">
        <v>213</v>
      </c>
      <c r="I26" s="158"/>
      <c r="J26" s="158"/>
      <c r="K26" s="162" t="s">
        <v>214</v>
      </c>
      <c r="L26" s="162"/>
    </row>
    <row r="27" spans="1:12" ht="32.1" customHeight="1" thickBot="1" x14ac:dyDescent="0.3">
      <c r="A27" s="160" t="s">
        <v>215</v>
      </c>
      <c r="B27" s="160"/>
      <c r="C27" s="160"/>
      <c r="D27" s="160"/>
      <c r="E27" s="163">
        <v>30</v>
      </c>
      <c r="F27" s="163"/>
      <c r="G27" s="16"/>
      <c r="H27" s="158" t="s">
        <v>216</v>
      </c>
      <c r="I27" s="158"/>
      <c r="J27" s="158"/>
      <c r="K27" s="162" t="s">
        <v>214</v>
      </c>
      <c r="L27" s="162"/>
    </row>
    <row r="28" spans="1:12" ht="48" customHeight="1" thickBot="1" x14ac:dyDescent="0.3">
      <c r="A28" s="169" t="s">
        <v>217</v>
      </c>
      <c r="B28" s="169"/>
      <c r="C28" s="169"/>
      <c r="D28" s="169"/>
      <c r="E28" s="170">
        <v>1</v>
      </c>
      <c r="F28" s="170"/>
      <c r="G28" s="16"/>
      <c r="H28" s="158" t="s">
        <v>218</v>
      </c>
      <c r="I28" s="158"/>
      <c r="J28" s="158"/>
      <c r="K28" s="162" t="s">
        <v>219</v>
      </c>
      <c r="L28" s="162"/>
    </row>
    <row r="29" spans="1:12" ht="15.95" customHeight="1" x14ac:dyDescent="0.25">
      <c r="A29" s="165" t="s">
        <v>220</v>
      </c>
      <c r="B29" s="165"/>
      <c r="C29" s="165"/>
      <c r="D29" s="165"/>
      <c r="E29" s="161"/>
      <c r="F29" s="161"/>
    </row>
    <row r="30" spans="1:12" ht="15.95" customHeight="1" x14ac:dyDescent="0.25">
      <c r="A30" s="160" t="s">
        <v>221</v>
      </c>
      <c r="B30" s="160"/>
      <c r="C30" s="160"/>
      <c r="D30" s="160"/>
      <c r="E30" s="163">
        <v>4</v>
      </c>
      <c r="F30" s="163"/>
      <c r="H30" s="167" t="s">
        <v>222</v>
      </c>
      <c r="I30" s="167"/>
      <c r="J30" s="167"/>
      <c r="K30" s="167"/>
      <c r="L30" s="167"/>
    </row>
    <row r="31" spans="1:12" ht="15.95" customHeight="1" x14ac:dyDescent="0.25">
      <c r="A31" s="160" t="s">
        <v>223</v>
      </c>
      <c r="B31" s="160"/>
      <c r="C31" s="160"/>
      <c r="D31" s="160"/>
      <c r="E31" s="161"/>
      <c r="F31" s="161"/>
    </row>
    <row r="32" spans="1:12" ht="15.95" customHeight="1" x14ac:dyDescent="0.25">
      <c r="A32" s="160" t="s">
        <v>224</v>
      </c>
      <c r="B32" s="160"/>
      <c r="C32" s="160"/>
      <c r="D32" s="160"/>
      <c r="E32" s="168">
        <v>87111448</v>
      </c>
      <c r="F32" s="168"/>
    </row>
    <row r="33" spans="1:46" ht="15.95" customHeight="1" x14ac:dyDescent="0.25">
      <c r="A33" s="160" t="s">
        <v>225</v>
      </c>
      <c r="B33" s="160"/>
      <c r="C33" s="160"/>
      <c r="D33" s="160"/>
      <c r="E33" s="163">
        <v>20</v>
      </c>
      <c r="F33" s="163"/>
    </row>
    <row r="34" spans="1:46" ht="15.95" customHeight="1" x14ac:dyDescent="0.25">
      <c r="A34" s="160" t="s">
        <v>226</v>
      </c>
      <c r="B34" s="160"/>
      <c r="C34" s="160"/>
      <c r="D34" s="160"/>
      <c r="E34" s="163">
        <v>16</v>
      </c>
      <c r="F34" s="163"/>
    </row>
    <row r="35" spans="1:46" ht="15.95" customHeight="1" x14ac:dyDescent="0.25">
      <c r="A35" s="160"/>
      <c r="B35" s="160"/>
      <c r="C35" s="160"/>
      <c r="D35" s="160"/>
      <c r="E35" s="171"/>
      <c r="F35" s="171"/>
    </row>
    <row r="36" spans="1:46" ht="15.95" customHeight="1" thickBot="1" x14ac:dyDescent="0.3">
      <c r="A36" s="169" t="s">
        <v>227</v>
      </c>
      <c r="B36" s="169"/>
      <c r="C36" s="169"/>
      <c r="D36" s="169"/>
      <c r="E36" s="170">
        <v>20</v>
      </c>
      <c r="F36" s="170"/>
    </row>
    <row r="37" spans="1:46" ht="15.95" customHeight="1" x14ac:dyDescent="0.25">
      <c r="A37" s="165"/>
      <c r="B37" s="165"/>
      <c r="C37" s="165"/>
      <c r="D37" s="165"/>
      <c r="E37" s="171"/>
      <c r="F37" s="171"/>
    </row>
    <row r="38" spans="1:46" ht="15.95" customHeight="1" x14ac:dyDescent="0.25">
      <c r="A38" s="160" t="s">
        <v>228</v>
      </c>
      <c r="B38" s="160"/>
      <c r="C38" s="160"/>
      <c r="D38" s="160"/>
      <c r="E38" s="161"/>
      <c r="F38" s="161"/>
    </row>
    <row r="39" spans="1:46" ht="15.95" customHeight="1" thickBot="1" x14ac:dyDescent="0.3">
      <c r="A39" s="169" t="s">
        <v>229</v>
      </c>
      <c r="B39" s="169"/>
      <c r="C39" s="169"/>
      <c r="D39" s="169"/>
      <c r="E39" s="172"/>
      <c r="F39" s="172"/>
    </row>
    <row r="40" spans="1:46" ht="15.95" customHeight="1" x14ac:dyDescent="0.25">
      <c r="A40" s="165" t="s">
        <v>230</v>
      </c>
      <c r="B40" s="165"/>
      <c r="C40" s="165"/>
      <c r="D40" s="165"/>
      <c r="E40" s="161"/>
      <c r="F40" s="161"/>
    </row>
    <row r="41" spans="1:46" ht="15.95" customHeight="1" x14ac:dyDescent="0.25">
      <c r="A41" s="160" t="s">
        <v>231</v>
      </c>
      <c r="B41" s="160"/>
      <c r="C41" s="160"/>
      <c r="D41" s="160"/>
      <c r="E41" s="163">
        <v>7</v>
      </c>
      <c r="F41" s="163"/>
    </row>
    <row r="42" spans="1:46" ht="15.95" customHeight="1" x14ac:dyDescent="0.25">
      <c r="A42" s="160" t="s">
        <v>232</v>
      </c>
      <c r="B42" s="160"/>
      <c r="C42" s="160"/>
      <c r="D42" s="160"/>
      <c r="E42" s="163">
        <v>7</v>
      </c>
      <c r="F42" s="163"/>
    </row>
    <row r="43" spans="1:46" ht="15.95" customHeight="1" x14ac:dyDescent="0.25">
      <c r="A43" s="160" t="s">
        <v>233</v>
      </c>
      <c r="B43" s="160"/>
      <c r="C43" s="160"/>
      <c r="D43" s="160"/>
      <c r="E43" s="161"/>
      <c r="F43" s="161"/>
    </row>
    <row r="44" spans="1:46" ht="15.95" customHeight="1" x14ac:dyDescent="0.25">
      <c r="A44" s="160" t="s">
        <v>234</v>
      </c>
      <c r="B44" s="160"/>
      <c r="C44" s="160"/>
      <c r="D44" s="160"/>
      <c r="E44" s="163">
        <v>13</v>
      </c>
      <c r="F44" s="163"/>
    </row>
    <row r="45" spans="1:46" ht="15.95" customHeight="1" x14ac:dyDescent="0.25">
      <c r="A45" s="160" t="s">
        <v>235</v>
      </c>
      <c r="B45" s="160"/>
      <c r="C45" s="160"/>
      <c r="D45" s="160"/>
      <c r="E45" s="163">
        <v>100</v>
      </c>
      <c r="F45" s="163"/>
    </row>
    <row r="46" spans="1:46" ht="15.95" customHeight="1" thickBot="1" x14ac:dyDescent="0.3">
      <c r="A46" s="169" t="s">
        <v>236</v>
      </c>
      <c r="B46" s="169"/>
      <c r="C46" s="169"/>
      <c r="D46" s="169"/>
      <c r="E46" s="163">
        <v>13</v>
      </c>
      <c r="F46" s="163"/>
    </row>
    <row r="47" spans="1:46" ht="15.95" customHeight="1" x14ac:dyDescent="0.25">
      <c r="A47" s="165" t="s">
        <v>237</v>
      </c>
      <c r="B47" s="165"/>
      <c r="C47" s="165"/>
      <c r="D47" s="165"/>
      <c r="E47" s="174" t="s">
        <v>238</v>
      </c>
      <c r="F47" s="174"/>
      <c r="G47" s="14" t="s">
        <v>202</v>
      </c>
      <c r="H47" s="14" t="s">
        <v>203</v>
      </c>
      <c r="I47" s="14" t="s">
        <v>204</v>
      </c>
      <c r="J47" s="14" t="s">
        <v>159</v>
      </c>
      <c r="K47" s="14" t="s">
        <v>205</v>
      </c>
      <c r="L47" s="14" t="s">
        <v>206</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173" t="s">
        <v>273</v>
      </c>
      <c r="B48" s="173"/>
      <c r="C48" s="173"/>
      <c r="D48" s="173"/>
      <c r="E48" s="173"/>
      <c r="F48" s="17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73" t="s">
        <v>274</v>
      </c>
      <c r="B49" s="173"/>
      <c r="C49" s="173"/>
      <c r="D49" s="173"/>
      <c r="E49" s="173"/>
      <c r="F49" s="173"/>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73" t="s">
        <v>275</v>
      </c>
      <c r="B50" s="173"/>
      <c r="C50" s="173"/>
      <c r="D50" s="173"/>
      <c r="E50" s="173"/>
      <c r="F50" s="173"/>
      <c r="G50" s="18"/>
      <c r="H50" s="18"/>
      <c r="I50" s="18"/>
      <c r="J50" s="17">
        <v>3</v>
      </c>
      <c r="K50" s="17">
        <v>3</v>
      </c>
      <c r="L50" s="17">
        <v>3</v>
      </c>
      <c r="M50" s="17">
        <v>3</v>
      </c>
      <c r="N50" s="17">
        <v>5</v>
      </c>
      <c r="O50" s="17">
        <v>5</v>
      </c>
      <c r="P50" s="17">
        <v>5</v>
      </c>
      <c r="Q50" s="17">
        <v>6</v>
      </c>
      <c r="R50" s="17">
        <v>6</v>
      </c>
      <c r="S50" s="17">
        <v>6</v>
      </c>
      <c r="T50" s="17">
        <v>6</v>
      </c>
      <c r="U50" s="17">
        <v>6</v>
      </c>
      <c r="V50" s="17">
        <v>6</v>
      </c>
      <c r="W50" s="17">
        <v>7</v>
      </c>
      <c r="X50" s="17">
        <v>7</v>
      </c>
      <c r="Y50" s="17">
        <v>7</v>
      </c>
      <c r="Z50" s="17">
        <v>7</v>
      </c>
      <c r="AA50" s="17">
        <v>7</v>
      </c>
      <c r="AB50" s="17">
        <v>8</v>
      </c>
      <c r="AC50" s="17">
        <v>8</v>
      </c>
      <c r="AD50" s="17">
        <v>8</v>
      </c>
      <c r="AE50" s="17">
        <v>8</v>
      </c>
      <c r="AF50" s="17">
        <v>9</v>
      </c>
      <c r="AG50" s="17">
        <v>9</v>
      </c>
      <c r="AH50" s="17">
        <v>9</v>
      </c>
      <c r="AI50" s="17">
        <v>9</v>
      </c>
      <c r="AJ50" s="17">
        <v>10</v>
      </c>
      <c r="AK50" s="17">
        <v>10</v>
      </c>
      <c r="AL50" s="17">
        <v>10</v>
      </c>
      <c r="AM50" s="17">
        <v>11</v>
      </c>
      <c r="AN50" s="17">
        <v>11</v>
      </c>
      <c r="AO50" s="17">
        <v>11</v>
      </c>
      <c r="AP50" s="17">
        <v>12</v>
      </c>
      <c r="AQ50" s="17">
        <v>12</v>
      </c>
      <c r="AR50" s="17">
        <v>12</v>
      </c>
      <c r="AS50" s="17">
        <v>13</v>
      </c>
      <c r="AT50" s="17">
        <v>278</v>
      </c>
    </row>
    <row r="51" spans="1:46" s="9" customFormat="1" ht="6.95" customHeight="1" thickBot="1" x14ac:dyDescent="0.3">
      <c r="D51" s="16"/>
      <c r="E51" s="19"/>
      <c r="F51" s="20"/>
      <c r="AS51" s="16"/>
      <c r="AT51" s="14"/>
    </row>
    <row r="52" spans="1:46" ht="15.95" customHeight="1" x14ac:dyDescent="0.25">
      <c r="A52" s="175" t="s">
        <v>276</v>
      </c>
      <c r="B52" s="175"/>
      <c r="C52" s="175"/>
      <c r="D52" s="175"/>
      <c r="E52" s="174" t="s">
        <v>238</v>
      </c>
      <c r="F52" s="174"/>
      <c r="G52" s="14" t="s">
        <v>202</v>
      </c>
      <c r="H52" s="14" t="s">
        <v>203</v>
      </c>
      <c r="I52" s="14" t="s">
        <v>204</v>
      </c>
      <c r="J52" s="14" t="s">
        <v>159</v>
      </c>
      <c r="K52" s="14" t="s">
        <v>205</v>
      </c>
      <c r="L52" s="14" t="s">
        <v>206</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173" t="s">
        <v>277</v>
      </c>
      <c r="B53" s="173"/>
      <c r="C53" s="173"/>
      <c r="D53" s="173"/>
      <c r="E53" s="173"/>
      <c r="F53" s="17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73" t="s">
        <v>278</v>
      </c>
      <c r="B54" s="173"/>
      <c r="C54" s="173"/>
      <c r="D54" s="173"/>
      <c r="E54" s="173"/>
      <c r="F54" s="173"/>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173" t="s">
        <v>279</v>
      </c>
      <c r="B55" s="173"/>
      <c r="C55" s="173"/>
      <c r="D55" s="173"/>
      <c r="E55" s="173"/>
      <c r="F55" s="17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73" t="s">
        <v>280</v>
      </c>
      <c r="B56" s="173"/>
      <c r="C56" s="173"/>
      <c r="D56" s="173"/>
      <c r="E56" s="173"/>
      <c r="F56" s="17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175" t="s">
        <v>281</v>
      </c>
      <c r="B58" s="175"/>
      <c r="C58" s="175"/>
      <c r="D58" s="175"/>
      <c r="E58" s="174" t="s">
        <v>238</v>
      </c>
      <c r="F58" s="174"/>
      <c r="G58" s="14" t="s">
        <v>202</v>
      </c>
      <c r="H58" s="14" t="s">
        <v>203</v>
      </c>
      <c r="I58" s="14" t="s">
        <v>204</v>
      </c>
      <c r="J58" s="14" t="s">
        <v>159</v>
      </c>
      <c r="K58" s="14" t="s">
        <v>205</v>
      </c>
      <c r="L58" s="14" t="s">
        <v>206</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173" t="s">
        <v>282</v>
      </c>
      <c r="B59" s="173"/>
      <c r="C59" s="173"/>
      <c r="D59" s="173"/>
      <c r="E59" s="173"/>
      <c r="F59" s="173"/>
      <c r="G59" s="18"/>
      <c r="H59" s="18"/>
      <c r="I59" s="18"/>
      <c r="J59" s="17">
        <v>3</v>
      </c>
      <c r="K59" s="17">
        <v>3</v>
      </c>
      <c r="L59" s="17">
        <v>3</v>
      </c>
      <c r="M59" s="17">
        <v>3</v>
      </c>
      <c r="N59" s="17">
        <v>5</v>
      </c>
      <c r="O59" s="17">
        <v>5</v>
      </c>
      <c r="P59" s="17">
        <v>5</v>
      </c>
      <c r="Q59" s="17">
        <v>6</v>
      </c>
      <c r="R59" s="17">
        <v>6</v>
      </c>
      <c r="S59" s="17">
        <v>6</v>
      </c>
      <c r="T59" s="17">
        <v>6</v>
      </c>
      <c r="U59" s="17">
        <v>6</v>
      </c>
      <c r="V59" s="17">
        <v>6</v>
      </c>
      <c r="W59" s="17">
        <v>7</v>
      </c>
      <c r="X59" s="17">
        <v>7</v>
      </c>
      <c r="Y59" s="17">
        <v>7</v>
      </c>
      <c r="Z59" s="17">
        <v>7</v>
      </c>
      <c r="AA59" s="17">
        <v>7</v>
      </c>
      <c r="AB59" s="17">
        <v>8</v>
      </c>
      <c r="AC59" s="17">
        <v>8</v>
      </c>
      <c r="AD59" s="17">
        <v>8</v>
      </c>
      <c r="AE59" s="17">
        <v>8</v>
      </c>
      <c r="AF59" s="17">
        <v>9</v>
      </c>
      <c r="AG59" s="17">
        <v>9</v>
      </c>
      <c r="AH59" s="17">
        <v>9</v>
      </c>
      <c r="AI59" s="17">
        <v>9</v>
      </c>
      <c r="AJ59" s="17">
        <v>10</v>
      </c>
      <c r="AK59" s="17">
        <v>10</v>
      </c>
      <c r="AL59" s="17">
        <v>10</v>
      </c>
      <c r="AM59" s="17">
        <v>11</v>
      </c>
      <c r="AN59" s="17">
        <v>11</v>
      </c>
      <c r="AO59" s="17">
        <v>11</v>
      </c>
      <c r="AP59" s="17">
        <v>12</v>
      </c>
      <c r="AQ59" s="17">
        <v>12</v>
      </c>
      <c r="AR59" s="17">
        <v>12</v>
      </c>
      <c r="AS59" s="17">
        <v>13</v>
      </c>
      <c r="AT59" s="17">
        <v>278</v>
      </c>
    </row>
    <row r="60" spans="1:46" ht="32.1" customHeight="1" x14ac:dyDescent="0.25">
      <c r="A60" s="173" t="s">
        <v>283</v>
      </c>
      <c r="B60" s="173"/>
      <c r="C60" s="173"/>
      <c r="D60" s="173"/>
      <c r="E60" s="173"/>
      <c r="F60" s="173"/>
      <c r="G60" s="18"/>
      <c r="H60" s="18"/>
      <c r="I60" s="18"/>
      <c r="J60" s="18"/>
      <c r="K60" s="18"/>
      <c r="L60" s="18"/>
      <c r="M60" s="18"/>
      <c r="N60" s="18"/>
      <c r="O60" s="18"/>
      <c r="P60" s="18"/>
      <c r="Q60" s="18"/>
      <c r="R60" s="18"/>
      <c r="S60" s="18"/>
      <c r="T60" s="18"/>
      <c r="U60" s="18"/>
      <c r="V60" s="18"/>
      <c r="W60" s="18"/>
      <c r="X60" s="18"/>
      <c r="Y60" s="18"/>
      <c r="Z60" s="21">
        <v>-182826</v>
      </c>
      <c r="AA60" s="18"/>
      <c r="AB60" s="18"/>
      <c r="AC60" s="18"/>
      <c r="AD60" s="18"/>
      <c r="AE60" s="18"/>
      <c r="AF60" s="18"/>
      <c r="AG60" s="18"/>
      <c r="AH60" s="18"/>
      <c r="AI60" s="18"/>
      <c r="AJ60" s="18"/>
      <c r="AK60" s="18"/>
      <c r="AL60" s="18"/>
      <c r="AM60" s="18"/>
      <c r="AN60" s="18"/>
      <c r="AO60" s="18"/>
      <c r="AP60" s="21">
        <v>-341378</v>
      </c>
      <c r="AQ60" s="18"/>
      <c r="AR60" s="18"/>
      <c r="AS60" s="18"/>
      <c r="AT60" s="21">
        <v>-524204</v>
      </c>
    </row>
    <row r="61" spans="1:46" ht="15.95" customHeight="1" x14ac:dyDescent="0.25">
      <c r="A61" s="173" t="s">
        <v>284</v>
      </c>
      <c r="B61" s="173"/>
      <c r="C61" s="173"/>
      <c r="D61" s="173"/>
      <c r="E61" s="173"/>
      <c r="F61" s="17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73" t="s">
        <v>285</v>
      </c>
      <c r="B62" s="173"/>
      <c r="C62" s="173"/>
      <c r="D62" s="173"/>
      <c r="E62" s="173"/>
      <c r="F62" s="173"/>
      <c r="G62" s="18"/>
      <c r="H62" s="18"/>
      <c r="I62" s="18"/>
      <c r="J62" s="21">
        <v>-1478407</v>
      </c>
      <c r="K62" s="21">
        <v>-1537247</v>
      </c>
      <c r="L62" s="21">
        <v>-1598430</v>
      </c>
      <c r="M62" s="21">
        <v>-1662047</v>
      </c>
      <c r="N62" s="21">
        <v>-1728197</v>
      </c>
      <c r="O62" s="21">
        <v>-1796979</v>
      </c>
      <c r="P62" s="21">
        <v>-1868499</v>
      </c>
      <c r="Q62" s="21">
        <v>-1942865</v>
      </c>
      <c r="R62" s="21">
        <v>-2020191</v>
      </c>
      <c r="S62" s="21">
        <v>-2100595</v>
      </c>
      <c r="T62" s="21">
        <v>-2184198</v>
      </c>
      <c r="U62" s="21">
        <v>-2271129</v>
      </c>
      <c r="V62" s="21">
        <v>-2361520</v>
      </c>
      <c r="W62" s="21">
        <v>-2455509</v>
      </c>
      <c r="X62" s="21">
        <v>-2553238</v>
      </c>
      <c r="Y62" s="21">
        <v>-2654857</v>
      </c>
      <c r="Z62" s="21">
        <v>-2760520</v>
      </c>
      <c r="AA62" s="21">
        <v>-2870389</v>
      </c>
      <c r="AB62" s="21">
        <v>-2984630</v>
      </c>
      <c r="AC62" s="21">
        <v>-3103419</v>
      </c>
      <c r="AD62" s="21">
        <v>-3226935</v>
      </c>
      <c r="AE62" s="21">
        <v>-3355367</v>
      </c>
      <c r="AF62" s="21">
        <v>-3488910</v>
      </c>
      <c r="AG62" s="21">
        <v>-3627769</v>
      </c>
      <c r="AH62" s="21">
        <v>-3772154</v>
      </c>
      <c r="AI62" s="21">
        <v>-3922286</v>
      </c>
      <c r="AJ62" s="21">
        <v>-4078393</v>
      </c>
      <c r="AK62" s="21">
        <v>-4240713</v>
      </c>
      <c r="AL62" s="21">
        <v>-4409493</v>
      </c>
      <c r="AM62" s="21">
        <v>-4584991</v>
      </c>
      <c r="AN62" s="21">
        <v>-4767474</v>
      </c>
      <c r="AO62" s="21">
        <v>-4957219</v>
      </c>
      <c r="AP62" s="21">
        <v>-5154517</v>
      </c>
      <c r="AQ62" s="21">
        <v>-5359666</v>
      </c>
      <c r="AR62" s="21">
        <v>-5572981</v>
      </c>
      <c r="AS62" s="21">
        <v>-5794786</v>
      </c>
      <c r="AT62" s="21">
        <v>-114246520</v>
      </c>
    </row>
    <row r="63" spans="1:46" s="9" customFormat="1" ht="11.1" customHeight="1" x14ac:dyDescent="0.25"/>
    <row r="64" spans="1:46" s="9" customFormat="1" ht="11.1" customHeight="1" x14ac:dyDescent="0.25"/>
    <row r="65" spans="1:46" ht="32.1" customHeight="1" x14ac:dyDescent="0.25">
      <c r="A65" s="173" t="s">
        <v>286</v>
      </c>
      <c r="B65" s="173"/>
      <c r="C65" s="173"/>
      <c r="D65" s="173"/>
      <c r="E65" s="173"/>
      <c r="F65" s="17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73" t="s">
        <v>287</v>
      </c>
      <c r="B66" s="173"/>
      <c r="C66" s="173"/>
      <c r="D66" s="173"/>
      <c r="E66" s="173"/>
      <c r="F66" s="173"/>
      <c r="G66" s="18"/>
      <c r="H66" s="18"/>
      <c r="I66" s="18"/>
      <c r="J66" s="21">
        <v>-1478404</v>
      </c>
      <c r="K66" s="21">
        <v>-1537244</v>
      </c>
      <c r="L66" s="21">
        <v>-1598426</v>
      </c>
      <c r="M66" s="21">
        <v>-1662044</v>
      </c>
      <c r="N66" s="21">
        <v>-1728192</v>
      </c>
      <c r="O66" s="21">
        <v>-1796974</v>
      </c>
      <c r="P66" s="21">
        <v>-1868493</v>
      </c>
      <c r="Q66" s="21">
        <v>-1942859</v>
      </c>
      <c r="R66" s="21">
        <v>-2020185</v>
      </c>
      <c r="S66" s="21">
        <v>-2100589</v>
      </c>
      <c r="T66" s="21">
        <v>-2184192</v>
      </c>
      <c r="U66" s="21">
        <v>-2271123</v>
      </c>
      <c r="V66" s="21">
        <v>-2361514</v>
      </c>
      <c r="W66" s="21">
        <v>-2455502</v>
      </c>
      <c r="X66" s="21">
        <v>-2553231</v>
      </c>
      <c r="Y66" s="21">
        <v>-2654850</v>
      </c>
      <c r="Z66" s="21">
        <v>-2943339</v>
      </c>
      <c r="AA66" s="21">
        <v>-2870382</v>
      </c>
      <c r="AB66" s="21">
        <v>-2984623</v>
      </c>
      <c r="AC66" s="21">
        <v>-3103411</v>
      </c>
      <c r="AD66" s="21">
        <v>-3226927</v>
      </c>
      <c r="AE66" s="21">
        <v>-3355358</v>
      </c>
      <c r="AF66" s="21">
        <v>-3488902</v>
      </c>
      <c r="AG66" s="21">
        <v>-3627760</v>
      </c>
      <c r="AH66" s="21">
        <v>-3772145</v>
      </c>
      <c r="AI66" s="21">
        <v>-3922277</v>
      </c>
      <c r="AJ66" s="21">
        <v>-4078383</v>
      </c>
      <c r="AK66" s="21">
        <v>-4240703</v>
      </c>
      <c r="AL66" s="21">
        <v>-4409483</v>
      </c>
      <c r="AM66" s="21">
        <v>-4584981</v>
      </c>
      <c r="AN66" s="21">
        <v>-4767463</v>
      </c>
      <c r="AO66" s="21">
        <v>-4957208</v>
      </c>
      <c r="AP66" s="21">
        <v>-5495883</v>
      </c>
      <c r="AQ66" s="21">
        <v>-5359654</v>
      </c>
      <c r="AR66" s="21">
        <v>-5572969</v>
      </c>
      <c r="AS66" s="21">
        <v>-5794773</v>
      </c>
      <c r="AT66" s="21">
        <v>-114770445</v>
      </c>
    </row>
    <row r="67" spans="1:46" ht="15.95" customHeight="1" x14ac:dyDescent="0.25">
      <c r="A67" s="173" t="s">
        <v>288</v>
      </c>
      <c r="B67" s="173"/>
      <c r="C67" s="173"/>
      <c r="D67" s="173"/>
      <c r="E67" s="173"/>
      <c r="F67" s="173"/>
      <c r="G67" s="18"/>
      <c r="H67" s="18"/>
      <c r="I67" s="18"/>
      <c r="J67" s="17">
        <v>-163</v>
      </c>
      <c r="K67" s="17">
        <v>-163</v>
      </c>
      <c r="L67" s="17">
        <v>-163</v>
      </c>
      <c r="M67" s="17">
        <v>-163</v>
      </c>
      <c r="N67" s="17">
        <v>-163</v>
      </c>
      <c r="O67" s="17">
        <v>-163</v>
      </c>
      <c r="P67" s="17">
        <v>-163</v>
      </c>
      <c r="Q67" s="17">
        <v>-163</v>
      </c>
      <c r="R67" s="17">
        <v>-163</v>
      </c>
      <c r="S67" s="17">
        <v>-163</v>
      </c>
      <c r="T67" s="17">
        <v>-163</v>
      </c>
      <c r="U67" s="17">
        <v>-163</v>
      </c>
      <c r="V67" s="17">
        <v>-163</v>
      </c>
      <c r="W67" s="17">
        <v>-163</v>
      </c>
      <c r="X67" s="17">
        <v>-163</v>
      </c>
      <c r="Y67" s="17">
        <v>-163</v>
      </c>
      <c r="Z67" s="17">
        <v>-163</v>
      </c>
      <c r="AA67" s="17">
        <v>-163</v>
      </c>
      <c r="AB67" s="17">
        <v>-163</v>
      </c>
      <c r="AC67" s="17">
        <v>-163</v>
      </c>
      <c r="AD67" s="17">
        <v>-163</v>
      </c>
      <c r="AE67" s="17">
        <v>-163</v>
      </c>
      <c r="AF67" s="17">
        <v>-163</v>
      </c>
      <c r="AG67" s="17">
        <v>-163</v>
      </c>
      <c r="AH67" s="17">
        <v>-163</v>
      </c>
      <c r="AI67" s="17">
        <v>-163</v>
      </c>
      <c r="AJ67" s="17">
        <v>-163</v>
      </c>
      <c r="AK67" s="17">
        <v>-163</v>
      </c>
      <c r="AL67" s="17">
        <v>-163</v>
      </c>
      <c r="AM67" s="17">
        <v>-163</v>
      </c>
      <c r="AN67" s="18"/>
      <c r="AO67" s="18"/>
      <c r="AP67" s="18"/>
      <c r="AQ67" s="18"/>
      <c r="AR67" s="18"/>
      <c r="AS67" s="18"/>
      <c r="AT67" s="21">
        <v>-4903</v>
      </c>
    </row>
    <row r="68" spans="1:46" ht="32.1" customHeight="1" x14ac:dyDescent="0.25">
      <c r="A68" s="173" t="s">
        <v>289</v>
      </c>
      <c r="B68" s="173"/>
      <c r="C68" s="173"/>
      <c r="D68" s="173"/>
      <c r="E68" s="173"/>
      <c r="F68" s="173"/>
      <c r="G68" s="18"/>
      <c r="H68" s="18"/>
      <c r="I68" s="18"/>
      <c r="J68" s="21">
        <v>-1478567</v>
      </c>
      <c r="K68" s="21">
        <v>-1537407</v>
      </c>
      <c r="L68" s="21">
        <v>-1598590</v>
      </c>
      <c r="M68" s="21">
        <v>-1662207</v>
      </c>
      <c r="N68" s="21">
        <v>-1728355</v>
      </c>
      <c r="O68" s="21">
        <v>-1797137</v>
      </c>
      <c r="P68" s="21">
        <v>-1868657</v>
      </c>
      <c r="Q68" s="21">
        <v>-1943023</v>
      </c>
      <c r="R68" s="21">
        <v>-2020349</v>
      </c>
      <c r="S68" s="21">
        <v>-2100752</v>
      </c>
      <c r="T68" s="21">
        <v>-2184356</v>
      </c>
      <c r="U68" s="21">
        <v>-2271287</v>
      </c>
      <c r="V68" s="21">
        <v>-2361677</v>
      </c>
      <c r="W68" s="21">
        <v>-2455666</v>
      </c>
      <c r="X68" s="21">
        <v>-2553395</v>
      </c>
      <c r="Y68" s="21">
        <v>-2655013</v>
      </c>
      <c r="Z68" s="21">
        <v>-2943503</v>
      </c>
      <c r="AA68" s="21">
        <v>-2870545</v>
      </c>
      <c r="AB68" s="21">
        <v>-2984786</v>
      </c>
      <c r="AC68" s="21">
        <v>-3103574</v>
      </c>
      <c r="AD68" s="21">
        <v>-3227090</v>
      </c>
      <c r="AE68" s="21">
        <v>-3355522</v>
      </c>
      <c r="AF68" s="21">
        <v>-3489065</v>
      </c>
      <c r="AG68" s="21">
        <v>-3627924</v>
      </c>
      <c r="AH68" s="21">
        <v>-3772309</v>
      </c>
      <c r="AI68" s="21">
        <v>-3922440</v>
      </c>
      <c r="AJ68" s="21">
        <v>-4078547</v>
      </c>
      <c r="AK68" s="21">
        <v>-4240866</v>
      </c>
      <c r="AL68" s="21">
        <v>-4409647</v>
      </c>
      <c r="AM68" s="21">
        <v>-4585144</v>
      </c>
      <c r="AN68" s="21">
        <v>-4767463</v>
      </c>
      <c r="AO68" s="21">
        <v>-4957208</v>
      </c>
      <c r="AP68" s="21">
        <v>-5495883</v>
      </c>
      <c r="AQ68" s="21">
        <v>-5359654</v>
      </c>
      <c r="AR68" s="21">
        <v>-5572969</v>
      </c>
      <c r="AS68" s="21">
        <v>-5794773</v>
      </c>
      <c r="AT68" s="21">
        <v>-114775348</v>
      </c>
    </row>
    <row r="69" spans="1:46" ht="15.95" customHeight="1" x14ac:dyDescent="0.25">
      <c r="A69" s="173" t="s">
        <v>290</v>
      </c>
      <c r="B69" s="173"/>
      <c r="C69" s="173"/>
      <c r="D69" s="173"/>
      <c r="E69" s="173"/>
      <c r="F69" s="173"/>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32.1" customHeight="1" x14ac:dyDescent="0.25">
      <c r="A70" s="173" t="s">
        <v>291</v>
      </c>
      <c r="B70" s="173"/>
      <c r="C70" s="173"/>
      <c r="D70" s="173"/>
      <c r="E70" s="173"/>
      <c r="F70" s="173"/>
      <c r="G70" s="18"/>
      <c r="H70" s="18"/>
      <c r="I70" s="18"/>
      <c r="J70" s="21">
        <v>-1478567</v>
      </c>
      <c r="K70" s="21">
        <v>-1537407</v>
      </c>
      <c r="L70" s="21">
        <v>-1598590</v>
      </c>
      <c r="M70" s="21">
        <v>-1662207</v>
      </c>
      <c r="N70" s="21">
        <v>-1728355</v>
      </c>
      <c r="O70" s="21">
        <v>-1797137</v>
      </c>
      <c r="P70" s="21">
        <v>-1868657</v>
      </c>
      <c r="Q70" s="21">
        <v>-1943023</v>
      </c>
      <c r="R70" s="21">
        <v>-2020349</v>
      </c>
      <c r="S70" s="21">
        <v>-2100752</v>
      </c>
      <c r="T70" s="21">
        <v>-2184356</v>
      </c>
      <c r="U70" s="21">
        <v>-2271287</v>
      </c>
      <c r="V70" s="21">
        <v>-2361677</v>
      </c>
      <c r="W70" s="21">
        <v>-2455666</v>
      </c>
      <c r="X70" s="21">
        <v>-2553395</v>
      </c>
      <c r="Y70" s="21">
        <v>-2655013</v>
      </c>
      <c r="Z70" s="21">
        <v>-2943503</v>
      </c>
      <c r="AA70" s="21">
        <v>-2870545</v>
      </c>
      <c r="AB70" s="21">
        <v>-2984786</v>
      </c>
      <c r="AC70" s="21">
        <v>-3103574</v>
      </c>
      <c r="AD70" s="21">
        <v>-3227090</v>
      </c>
      <c r="AE70" s="21">
        <v>-3355522</v>
      </c>
      <c r="AF70" s="21">
        <v>-3489065</v>
      </c>
      <c r="AG70" s="21">
        <v>-3627924</v>
      </c>
      <c r="AH70" s="21">
        <v>-3772309</v>
      </c>
      <c r="AI70" s="21">
        <v>-3922440</v>
      </c>
      <c r="AJ70" s="21">
        <v>-4078547</v>
      </c>
      <c r="AK70" s="21">
        <v>-4240866</v>
      </c>
      <c r="AL70" s="21">
        <v>-4409647</v>
      </c>
      <c r="AM70" s="21">
        <v>-4585144</v>
      </c>
      <c r="AN70" s="21">
        <v>-4767463</v>
      </c>
      <c r="AO70" s="21">
        <v>-4957208</v>
      </c>
      <c r="AP70" s="21">
        <v>-5495883</v>
      </c>
      <c r="AQ70" s="21">
        <v>-5359654</v>
      </c>
      <c r="AR70" s="21">
        <v>-5572969</v>
      </c>
      <c r="AS70" s="21">
        <v>-5794773</v>
      </c>
      <c r="AT70" s="21">
        <v>-114775348</v>
      </c>
    </row>
    <row r="71" spans="1:46" ht="15.95" customHeight="1" x14ac:dyDescent="0.25">
      <c r="A71" s="173" t="s">
        <v>227</v>
      </c>
      <c r="B71" s="173"/>
      <c r="C71" s="173"/>
      <c r="D71" s="173"/>
      <c r="E71" s="173"/>
      <c r="F71" s="17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73" t="s">
        <v>292</v>
      </c>
      <c r="B72" s="173"/>
      <c r="C72" s="173"/>
      <c r="D72" s="173"/>
      <c r="E72" s="173"/>
      <c r="F72" s="173"/>
      <c r="G72" s="18"/>
      <c r="H72" s="18"/>
      <c r="I72" s="18"/>
      <c r="J72" s="21">
        <v>-1478567</v>
      </c>
      <c r="K72" s="21">
        <v>-1537407</v>
      </c>
      <c r="L72" s="21">
        <v>-1598590</v>
      </c>
      <c r="M72" s="21">
        <v>-1662207</v>
      </c>
      <c r="N72" s="21">
        <v>-1728355</v>
      </c>
      <c r="O72" s="21">
        <v>-1797137</v>
      </c>
      <c r="P72" s="21">
        <v>-1868657</v>
      </c>
      <c r="Q72" s="21">
        <v>-1943023</v>
      </c>
      <c r="R72" s="21">
        <v>-2020349</v>
      </c>
      <c r="S72" s="21">
        <v>-2100752</v>
      </c>
      <c r="T72" s="21">
        <v>-2184356</v>
      </c>
      <c r="U72" s="21">
        <v>-2271287</v>
      </c>
      <c r="V72" s="21">
        <v>-2361677</v>
      </c>
      <c r="W72" s="21">
        <v>-2455666</v>
      </c>
      <c r="X72" s="21">
        <v>-2553395</v>
      </c>
      <c r="Y72" s="21">
        <v>-2655013</v>
      </c>
      <c r="Z72" s="21">
        <v>-2943503</v>
      </c>
      <c r="AA72" s="21">
        <v>-2870545</v>
      </c>
      <c r="AB72" s="21">
        <v>-2984786</v>
      </c>
      <c r="AC72" s="21">
        <v>-3103574</v>
      </c>
      <c r="AD72" s="21">
        <v>-3227090</v>
      </c>
      <c r="AE72" s="21">
        <v>-3355522</v>
      </c>
      <c r="AF72" s="21">
        <v>-3489065</v>
      </c>
      <c r="AG72" s="21">
        <v>-3627924</v>
      </c>
      <c r="AH72" s="21">
        <v>-3772309</v>
      </c>
      <c r="AI72" s="21">
        <v>-3922440</v>
      </c>
      <c r="AJ72" s="21">
        <v>-4078547</v>
      </c>
      <c r="AK72" s="21">
        <v>-4240866</v>
      </c>
      <c r="AL72" s="21">
        <v>-4409647</v>
      </c>
      <c r="AM72" s="21">
        <v>-4585144</v>
      </c>
      <c r="AN72" s="21">
        <v>-4767463</v>
      </c>
      <c r="AO72" s="21">
        <v>-4957208</v>
      </c>
      <c r="AP72" s="21">
        <v>-5495883</v>
      </c>
      <c r="AQ72" s="21">
        <v>-5359654</v>
      </c>
      <c r="AR72" s="21">
        <v>-5572969</v>
      </c>
      <c r="AS72" s="21">
        <v>-5794773</v>
      </c>
      <c r="AT72" s="21">
        <v>-114775348</v>
      </c>
    </row>
    <row r="73" spans="1:46" s="9" customFormat="1" ht="6.95" customHeight="1" thickBot="1" x14ac:dyDescent="0.3">
      <c r="D73" s="16"/>
      <c r="E73" s="19"/>
      <c r="F73" s="20"/>
      <c r="AS73" s="16"/>
      <c r="AT73" s="14"/>
    </row>
    <row r="74" spans="1:46" ht="15.95" customHeight="1" x14ac:dyDescent="0.25">
      <c r="A74" s="176" t="s">
        <v>293</v>
      </c>
      <c r="B74" s="176"/>
      <c r="C74" s="176"/>
      <c r="D74" s="176"/>
      <c r="E74" s="174" t="s">
        <v>238</v>
      </c>
      <c r="F74" s="174"/>
      <c r="G74" s="14" t="s">
        <v>202</v>
      </c>
      <c r="H74" s="14" t="s">
        <v>203</v>
      </c>
      <c r="I74" s="14" t="s">
        <v>204</v>
      </c>
      <c r="J74" s="14" t="s">
        <v>159</v>
      </c>
      <c r="K74" s="14" t="s">
        <v>205</v>
      </c>
      <c r="L74" s="14" t="s">
        <v>206</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173" t="s">
        <v>289</v>
      </c>
      <c r="B75" s="173"/>
      <c r="C75" s="173"/>
      <c r="D75" s="173"/>
      <c r="E75" s="173"/>
      <c r="F75" s="173"/>
      <c r="G75" s="18"/>
      <c r="H75" s="18"/>
      <c r="I75" s="18"/>
      <c r="J75" s="21">
        <v>-1478567</v>
      </c>
      <c r="K75" s="21">
        <v>-1537407</v>
      </c>
      <c r="L75" s="21">
        <v>-1598590</v>
      </c>
      <c r="M75" s="21">
        <v>-1662207</v>
      </c>
      <c r="N75" s="21">
        <v>-1728355</v>
      </c>
      <c r="O75" s="21">
        <v>-1797137</v>
      </c>
      <c r="P75" s="21">
        <v>-1868657</v>
      </c>
      <c r="Q75" s="21">
        <v>-1943023</v>
      </c>
      <c r="R75" s="21">
        <v>-2020349</v>
      </c>
      <c r="S75" s="21">
        <v>-2100752</v>
      </c>
      <c r="T75" s="21">
        <v>-2184356</v>
      </c>
      <c r="U75" s="21">
        <v>-2271287</v>
      </c>
      <c r="V75" s="21">
        <v>-2361677</v>
      </c>
      <c r="W75" s="21">
        <v>-2455666</v>
      </c>
      <c r="X75" s="21">
        <v>-2553395</v>
      </c>
      <c r="Y75" s="21">
        <v>-2655013</v>
      </c>
      <c r="Z75" s="21">
        <v>-2943503</v>
      </c>
      <c r="AA75" s="21">
        <v>-2870545</v>
      </c>
      <c r="AB75" s="21">
        <v>-2984786</v>
      </c>
      <c r="AC75" s="21">
        <v>-3103574</v>
      </c>
      <c r="AD75" s="21">
        <v>-3227090</v>
      </c>
      <c r="AE75" s="21">
        <v>-3355522</v>
      </c>
      <c r="AF75" s="21">
        <v>-3489065</v>
      </c>
      <c r="AG75" s="21">
        <v>-3627924</v>
      </c>
      <c r="AH75" s="21">
        <v>-3772309</v>
      </c>
      <c r="AI75" s="21">
        <v>-3922440</v>
      </c>
      <c r="AJ75" s="21">
        <v>-4078547</v>
      </c>
      <c r="AK75" s="21">
        <v>-4240866</v>
      </c>
      <c r="AL75" s="21">
        <v>-4409647</v>
      </c>
      <c r="AM75" s="21">
        <v>-4585144</v>
      </c>
      <c r="AN75" s="21">
        <v>-4767463</v>
      </c>
      <c r="AO75" s="21">
        <v>-4957208</v>
      </c>
      <c r="AP75" s="21">
        <v>-5495883</v>
      </c>
      <c r="AQ75" s="21">
        <v>-5359654</v>
      </c>
      <c r="AR75" s="21">
        <v>-5572969</v>
      </c>
      <c r="AS75" s="21">
        <v>-5794773</v>
      </c>
      <c r="AT75" s="21">
        <v>-114775348</v>
      </c>
    </row>
    <row r="76" spans="1:46" ht="15.95" customHeight="1" x14ac:dyDescent="0.25">
      <c r="A76" s="173" t="s">
        <v>288</v>
      </c>
      <c r="B76" s="173"/>
      <c r="C76" s="173"/>
      <c r="D76" s="173"/>
      <c r="E76" s="173"/>
      <c r="F76" s="173"/>
      <c r="G76" s="18"/>
      <c r="H76" s="18"/>
      <c r="I76" s="18"/>
      <c r="J76" s="17">
        <v>163</v>
      </c>
      <c r="K76" s="17">
        <v>163</v>
      </c>
      <c r="L76" s="17">
        <v>163</v>
      </c>
      <c r="M76" s="17">
        <v>163</v>
      </c>
      <c r="N76" s="17">
        <v>163</v>
      </c>
      <c r="O76" s="17">
        <v>163</v>
      </c>
      <c r="P76" s="17">
        <v>163</v>
      </c>
      <c r="Q76" s="17">
        <v>163</v>
      </c>
      <c r="R76" s="17">
        <v>163</v>
      </c>
      <c r="S76" s="17">
        <v>163</v>
      </c>
      <c r="T76" s="17">
        <v>163</v>
      </c>
      <c r="U76" s="17">
        <v>163</v>
      </c>
      <c r="V76" s="17">
        <v>163</v>
      </c>
      <c r="W76" s="17">
        <v>163</v>
      </c>
      <c r="X76" s="17">
        <v>163</v>
      </c>
      <c r="Y76" s="17">
        <v>163</v>
      </c>
      <c r="Z76" s="17">
        <v>163</v>
      </c>
      <c r="AA76" s="17">
        <v>163</v>
      </c>
      <c r="AB76" s="17">
        <v>163</v>
      </c>
      <c r="AC76" s="17">
        <v>163</v>
      </c>
      <c r="AD76" s="17">
        <v>163</v>
      </c>
      <c r="AE76" s="17">
        <v>163</v>
      </c>
      <c r="AF76" s="17">
        <v>163</v>
      </c>
      <c r="AG76" s="17">
        <v>163</v>
      </c>
      <c r="AH76" s="17">
        <v>163</v>
      </c>
      <c r="AI76" s="17">
        <v>163</v>
      </c>
      <c r="AJ76" s="17">
        <v>163</v>
      </c>
      <c r="AK76" s="17">
        <v>163</v>
      </c>
      <c r="AL76" s="17">
        <v>163</v>
      </c>
      <c r="AM76" s="17">
        <v>163</v>
      </c>
      <c r="AN76" s="18"/>
      <c r="AO76" s="18"/>
      <c r="AP76" s="18"/>
      <c r="AQ76" s="18"/>
      <c r="AR76" s="18"/>
      <c r="AS76" s="18"/>
      <c r="AT76" s="21">
        <v>4903</v>
      </c>
    </row>
    <row r="77" spans="1:46" ht="15.95" customHeight="1" x14ac:dyDescent="0.25">
      <c r="A77" s="173" t="s">
        <v>290</v>
      </c>
      <c r="B77" s="173"/>
      <c r="C77" s="173"/>
      <c r="D77" s="173"/>
      <c r="E77" s="173"/>
      <c r="F77" s="173"/>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173" t="s">
        <v>227</v>
      </c>
      <c r="B78" s="173"/>
      <c r="C78" s="173"/>
      <c r="D78" s="173"/>
      <c r="E78" s="173"/>
      <c r="F78" s="17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73" t="s">
        <v>294</v>
      </c>
      <c r="B79" s="173"/>
      <c r="C79" s="173"/>
      <c r="D79" s="173"/>
      <c r="E79" s="173"/>
      <c r="F79" s="17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73" t="s">
        <v>295</v>
      </c>
      <c r="B80" s="173"/>
      <c r="C80" s="173"/>
      <c r="D80" s="173"/>
      <c r="E80" s="173"/>
      <c r="F80" s="17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173" t="s">
        <v>296</v>
      </c>
      <c r="B81" s="173"/>
      <c r="C81" s="173"/>
      <c r="D81" s="173"/>
      <c r="E81" s="173"/>
      <c r="F81" s="173"/>
      <c r="G81" s="18"/>
      <c r="H81" s="18"/>
      <c r="I81" s="18"/>
      <c r="J81" s="21">
        <v>-5825</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-5825</v>
      </c>
    </row>
    <row r="82" spans="1:46" ht="15.95" customHeight="1" x14ac:dyDescent="0.25">
      <c r="A82" s="173" t="s">
        <v>297</v>
      </c>
      <c r="B82" s="173"/>
      <c r="C82" s="173"/>
      <c r="D82" s="173"/>
      <c r="E82" s="173"/>
      <c r="F82" s="173"/>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73" t="s">
        <v>298</v>
      </c>
      <c r="B83" s="173"/>
      <c r="C83" s="173"/>
      <c r="D83" s="173"/>
      <c r="E83" s="173"/>
      <c r="F83" s="173"/>
      <c r="G83" s="18"/>
      <c r="H83" s="18"/>
      <c r="I83" s="18"/>
      <c r="J83" s="21">
        <v>-1779909</v>
      </c>
      <c r="K83" s="21">
        <v>-1844693</v>
      </c>
      <c r="L83" s="21">
        <v>-1918112</v>
      </c>
      <c r="M83" s="21">
        <v>-1994453</v>
      </c>
      <c r="N83" s="21">
        <v>-2073830</v>
      </c>
      <c r="O83" s="21">
        <v>-2156368</v>
      </c>
      <c r="P83" s="21">
        <v>-2242192</v>
      </c>
      <c r="Q83" s="21">
        <v>-2331431</v>
      </c>
      <c r="R83" s="21">
        <v>-2424222</v>
      </c>
      <c r="S83" s="21">
        <v>-2520706</v>
      </c>
      <c r="T83" s="21">
        <v>-2621031</v>
      </c>
      <c r="U83" s="21">
        <v>-2725348</v>
      </c>
      <c r="V83" s="21">
        <v>-2833817</v>
      </c>
      <c r="W83" s="21">
        <v>-2946603</v>
      </c>
      <c r="X83" s="21">
        <v>-3063878</v>
      </c>
      <c r="Y83" s="21">
        <v>-3185820</v>
      </c>
      <c r="Z83" s="21">
        <v>-3532007</v>
      </c>
      <c r="AA83" s="21">
        <v>-3444458</v>
      </c>
      <c r="AB83" s="21">
        <v>-3581547</v>
      </c>
      <c r="AC83" s="21">
        <v>-3724093</v>
      </c>
      <c r="AD83" s="21">
        <v>-3872312</v>
      </c>
      <c r="AE83" s="21">
        <v>-4026430</v>
      </c>
      <c r="AF83" s="21">
        <v>-4186682</v>
      </c>
      <c r="AG83" s="21">
        <v>-4353312</v>
      </c>
      <c r="AH83" s="21">
        <v>-4526574</v>
      </c>
      <c r="AI83" s="21">
        <v>-4706732</v>
      </c>
      <c r="AJ83" s="21">
        <v>-4894060</v>
      </c>
      <c r="AK83" s="21">
        <v>-5088844</v>
      </c>
      <c r="AL83" s="21">
        <v>-5291380</v>
      </c>
      <c r="AM83" s="21">
        <v>-5501977</v>
      </c>
      <c r="AN83" s="21">
        <v>-5720956</v>
      </c>
      <c r="AO83" s="21">
        <v>-5948650</v>
      </c>
      <c r="AP83" s="21">
        <v>-6595059</v>
      </c>
      <c r="AQ83" s="21">
        <v>-6431585</v>
      </c>
      <c r="AR83" s="21">
        <v>-6687563</v>
      </c>
      <c r="AS83" s="21">
        <v>-6953728</v>
      </c>
      <c r="AT83" s="21">
        <v>-137730359</v>
      </c>
    </row>
    <row r="84" spans="1:46" ht="32.1" customHeight="1" x14ac:dyDescent="0.25">
      <c r="A84" s="173" t="s">
        <v>299</v>
      </c>
      <c r="B84" s="173"/>
      <c r="C84" s="173"/>
      <c r="D84" s="173"/>
      <c r="E84" s="173"/>
      <c r="F84" s="173"/>
      <c r="G84" s="18"/>
      <c r="H84" s="18"/>
      <c r="I84" s="18"/>
      <c r="J84" s="21">
        <v>-1779909</v>
      </c>
      <c r="K84" s="21">
        <v>-3624602</v>
      </c>
      <c r="L84" s="21">
        <v>-5542714</v>
      </c>
      <c r="M84" s="21">
        <v>-7537166</v>
      </c>
      <c r="N84" s="21">
        <v>-9610996</v>
      </c>
      <c r="O84" s="21">
        <v>-11767365</v>
      </c>
      <c r="P84" s="21">
        <v>-14009557</v>
      </c>
      <c r="Q84" s="21">
        <v>-16340988</v>
      </c>
      <c r="R84" s="21">
        <v>-18765210</v>
      </c>
      <c r="S84" s="21">
        <v>-21285917</v>
      </c>
      <c r="T84" s="21">
        <v>-23906948</v>
      </c>
      <c r="U84" s="21">
        <v>-26632295</v>
      </c>
      <c r="V84" s="21">
        <v>-29466112</v>
      </c>
      <c r="W84" s="21">
        <v>-32412715</v>
      </c>
      <c r="X84" s="21">
        <v>-35476592</v>
      </c>
      <c r="Y84" s="21">
        <v>-38662412</v>
      </c>
      <c r="Z84" s="21">
        <v>-42194419</v>
      </c>
      <c r="AA84" s="21">
        <v>-45638877</v>
      </c>
      <c r="AB84" s="21">
        <v>-49220424</v>
      </c>
      <c r="AC84" s="21">
        <v>-52944517</v>
      </c>
      <c r="AD84" s="21">
        <v>-56816829</v>
      </c>
      <c r="AE84" s="21">
        <v>-60843259</v>
      </c>
      <c r="AF84" s="21">
        <v>-65029941</v>
      </c>
      <c r="AG84" s="21">
        <v>-69383253</v>
      </c>
      <c r="AH84" s="21">
        <v>-73909828</v>
      </c>
      <c r="AI84" s="21">
        <v>-78616559</v>
      </c>
      <c r="AJ84" s="21">
        <v>-83510619</v>
      </c>
      <c r="AK84" s="21">
        <v>-88599463</v>
      </c>
      <c r="AL84" s="21">
        <v>-93890843</v>
      </c>
      <c r="AM84" s="21">
        <v>-99392819</v>
      </c>
      <c r="AN84" s="21">
        <v>-105113775</v>
      </c>
      <c r="AO84" s="21">
        <v>-111062424</v>
      </c>
      <c r="AP84" s="21">
        <v>-117657484</v>
      </c>
      <c r="AQ84" s="21">
        <v>-124089069</v>
      </c>
      <c r="AR84" s="21">
        <v>-130776632</v>
      </c>
      <c r="AS84" s="21">
        <v>-137730359</v>
      </c>
      <c r="AT84" s="18"/>
    </row>
    <row r="85" spans="1:46" ht="15.95" customHeight="1" x14ac:dyDescent="0.25">
      <c r="A85" s="173" t="s">
        <v>300</v>
      </c>
      <c r="B85" s="173"/>
      <c r="C85" s="173"/>
      <c r="D85" s="173"/>
      <c r="E85" s="173"/>
      <c r="F85" s="17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73" t="s">
        <v>301</v>
      </c>
      <c r="B86" s="173"/>
      <c r="C86" s="173"/>
      <c r="D86" s="173"/>
      <c r="E86" s="173"/>
      <c r="F86" s="173"/>
      <c r="G86" s="18"/>
      <c r="H86" s="18"/>
      <c r="I86" s="18"/>
      <c r="J86" s="21">
        <v>-1097467</v>
      </c>
      <c r="K86" s="21">
        <v>-1007897</v>
      </c>
      <c r="L86" s="21">
        <v>-928677</v>
      </c>
      <c r="M86" s="21">
        <v>-855683</v>
      </c>
      <c r="N86" s="21">
        <v>-788425</v>
      </c>
      <c r="O86" s="21">
        <v>-726455</v>
      </c>
      <c r="P86" s="21">
        <v>-669356</v>
      </c>
      <c r="Q86" s="21">
        <v>-616745</v>
      </c>
      <c r="R86" s="21">
        <v>-568269</v>
      </c>
      <c r="S86" s="21">
        <v>-523603</v>
      </c>
      <c r="T86" s="21">
        <v>-482448</v>
      </c>
      <c r="U86" s="21">
        <v>-444527</v>
      </c>
      <c r="V86" s="21">
        <v>-409588</v>
      </c>
      <c r="W86" s="21">
        <v>-377394</v>
      </c>
      <c r="X86" s="21">
        <v>-347731</v>
      </c>
      <c r="Y86" s="21">
        <v>-320399</v>
      </c>
      <c r="Z86" s="21">
        <v>-314768</v>
      </c>
      <c r="AA86" s="21">
        <v>-272012</v>
      </c>
      <c r="AB86" s="21">
        <v>-250632</v>
      </c>
      <c r="AC86" s="21">
        <v>-230932</v>
      </c>
      <c r="AD86" s="21">
        <v>-212781</v>
      </c>
      <c r="AE86" s="21">
        <v>-196056</v>
      </c>
      <c r="AF86" s="21">
        <v>-180646</v>
      </c>
      <c r="AG86" s="21">
        <v>-166448</v>
      </c>
      <c r="AH86" s="21">
        <v>-153365</v>
      </c>
      <c r="AI86" s="21">
        <v>-141310</v>
      </c>
      <c r="AJ86" s="21">
        <v>-130203</v>
      </c>
      <c r="AK86" s="21">
        <v>-119969</v>
      </c>
      <c r="AL86" s="21">
        <v>-110540</v>
      </c>
      <c r="AM86" s="21">
        <v>-101851</v>
      </c>
      <c r="AN86" s="21">
        <v>-93846</v>
      </c>
      <c r="AO86" s="21">
        <v>-86470</v>
      </c>
      <c r="AP86" s="21">
        <v>-84950</v>
      </c>
      <c r="AQ86" s="21">
        <v>-73411</v>
      </c>
      <c r="AR86" s="21">
        <v>-67641</v>
      </c>
      <c r="AS86" s="21">
        <v>-62324</v>
      </c>
      <c r="AT86" s="21">
        <v>-13214819</v>
      </c>
    </row>
    <row r="87" spans="1:46" ht="32.1" customHeight="1" x14ac:dyDescent="0.25">
      <c r="A87" s="177" t="s">
        <v>302</v>
      </c>
      <c r="B87" s="177"/>
      <c r="C87" s="177"/>
      <c r="D87" s="177"/>
      <c r="E87" s="180">
        <v>-13214819.4397</v>
      </c>
      <c r="F87" s="180"/>
      <c r="G87" s="14" t="s">
        <v>303</v>
      </c>
    </row>
    <row r="88" spans="1:46" ht="15.95" customHeight="1" x14ac:dyDescent="0.25">
      <c r="A88" s="177" t="s">
        <v>304</v>
      </c>
      <c r="B88" s="177"/>
      <c r="C88" s="177"/>
      <c r="D88" s="177"/>
      <c r="E88" s="158" t="s">
        <v>214</v>
      </c>
      <c r="F88" s="158"/>
      <c r="G88" s="14" t="s">
        <v>305</v>
      </c>
    </row>
    <row r="89" spans="1:46" ht="15.95" customHeight="1" x14ac:dyDescent="0.25">
      <c r="A89" s="177" t="s">
        <v>306</v>
      </c>
      <c r="B89" s="177"/>
      <c r="C89" s="177"/>
      <c r="D89" s="177"/>
      <c r="E89" s="158" t="s">
        <v>214</v>
      </c>
      <c r="F89" s="158"/>
      <c r="G89" s="14" t="s">
        <v>307</v>
      </c>
    </row>
    <row r="90" spans="1:46" ht="15.95" customHeight="1" thickBot="1" x14ac:dyDescent="0.3">
      <c r="A90" s="178" t="s">
        <v>308</v>
      </c>
      <c r="B90" s="178"/>
      <c r="C90" s="178"/>
      <c r="D90" s="178"/>
      <c r="E90" s="179" t="s">
        <v>214</v>
      </c>
      <c r="F90" s="179"/>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144" t="s">
        <v>3</v>
      </c>
      <c r="B5" s="144"/>
      <c r="C5" s="144"/>
      <c r="D5" s="144"/>
      <c r="E5" s="144"/>
      <c r="F5" s="144"/>
      <c r="G5" s="144"/>
      <c r="H5" s="144"/>
      <c r="I5" s="144"/>
      <c r="J5" s="144"/>
      <c r="K5" s="144"/>
      <c r="L5" s="144"/>
    </row>
    <row r="6" spans="1:12" ht="15.95" customHeight="1" x14ac:dyDescent="0.25"/>
    <row r="7" spans="1:12" ht="18.95" customHeight="1" x14ac:dyDescent="0.3">
      <c r="A7" s="145" t="s">
        <v>4</v>
      </c>
      <c r="B7" s="145"/>
      <c r="C7" s="145"/>
      <c r="D7" s="145"/>
      <c r="E7" s="145"/>
      <c r="F7" s="145"/>
      <c r="G7" s="145"/>
      <c r="H7" s="145"/>
      <c r="I7" s="145"/>
      <c r="J7" s="145"/>
      <c r="K7" s="145"/>
      <c r="L7" s="145"/>
    </row>
    <row r="8" spans="1:12" ht="15.95" customHeight="1" x14ac:dyDescent="0.25"/>
    <row r="9" spans="1:12" ht="15.95" customHeight="1" x14ac:dyDescent="0.25">
      <c r="A9" s="144" t="s">
        <v>5</v>
      </c>
      <c r="B9" s="144"/>
      <c r="C9" s="144"/>
      <c r="D9" s="144"/>
      <c r="E9" s="144"/>
      <c r="F9" s="144"/>
      <c r="G9" s="144"/>
      <c r="H9" s="144"/>
      <c r="I9" s="144"/>
      <c r="J9" s="144"/>
      <c r="K9" s="144"/>
      <c r="L9" s="144"/>
    </row>
    <row r="10" spans="1:12" ht="15.95" customHeight="1" x14ac:dyDescent="0.25">
      <c r="A10" s="146" t="s">
        <v>6</v>
      </c>
      <c r="B10" s="146"/>
      <c r="C10" s="146"/>
      <c r="D10" s="146"/>
      <c r="E10" s="146"/>
      <c r="F10" s="146"/>
      <c r="G10" s="146"/>
      <c r="H10" s="146"/>
      <c r="I10" s="146"/>
      <c r="J10" s="146"/>
      <c r="K10" s="146"/>
      <c r="L10" s="146"/>
    </row>
    <row r="11" spans="1:12" ht="15.95" customHeight="1" x14ac:dyDescent="0.25"/>
    <row r="12" spans="1:12" ht="15.95" customHeight="1" x14ac:dyDescent="0.25">
      <c r="A12" s="144" t="s">
        <v>7</v>
      </c>
      <c r="B12" s="144"/>
      <c r="C12" s="144"/>
      <c r="D12" s="144"/>
      <c r="E12" s="144"/>
      <c r="F12" s="144"/>
      <c r="G12" s="144"/>
      <c r="H12" s="144"/>
      <c r="I12" s="144"/>
      <c r="J12" s="144"/>
      <c r="K12" s="144"/>
      <c r="L12" s="144"/>
    </row>
    <row r="13" spans="1:12" ht="15.95" customHeight="1" x14ac:dyDescent="0.25">
      <c r="A13" s="146" t="s">
        <v>8</v>
      </c>
      <c r="B13" s="146"/>
      <c r="C13" s="146"/>
      <c r="D13" s="146"/>
      <c r="E13" s="146"/>
      <c r="F13" s="146"/>
      <c r="G13" s="146"/>
      <c r="H13" s="146"/>
      <c r="I13" s="146"/>
      <c r="J13" s="146"/>
      <c r="K13" s="146"/>
      <c r="L13" s="146"/>
    </row>
    <row r="14" spans="1:12" ht="15.95" customHeight="1" x14ac:dyDescent="0.25"/>
    <row r="15" spans="1:12" ht="32.1" customHeight="1" x14ac:dyDescent="0.25">
      <c r="A15" s="147" t="s">
        <v>9</v>
      </c>
      <c r="B15" s="147"/>
      <c r="C15" s="147"/>
      <c r="D15" s="147"/>
      <c r="E15" s="147"/>
      <c r="F15" s="147"/>
      <c r="G15" s="147"/>
      <c r="H15" s="147"/>
      <c r="I15" s="147"/>
      <c r="J15" s="147"/>
      <c r="K15" s="147"/>
      <c r="L15" s="147"/>
    </row>
    <row r="16" spans="1:12" ht="15.95" customHeight="1" x14ac:dyDescent="0.25">
      <c r="A16" s="146" t="s">
        <v>10</v>
      </c>
      <c r="B16" s="146"/>
      <c r="C16" s="146"/>
      <c r="D16" s="146"/>
      <c r="E16" s="146"/>
      <c r="F16" s="146"/>
      <c r="G16" s="146"/>
      <c r="H16" s="146"/>
      <c r="I16" s="146"/>
      <c r="J16" s="146"/>
      <c r="K16" s="146"/>
      <c r="L16" s="146"/>
    </row>
    <row r="17" spans="1:12" ht="15.95" customHeight="1" x14ac:dyDescent="0.25"/>
    <row r="18" spans="1:12" ht="15.95" customHeight="1" x14ac:dyDescent="0.25"/>
    <row r="19" spans="1:12" ht="18.95" customHeight="1" x14ac:dyDescent="0.3">
      <c r="A19" s="151" t="s">
        <v>314</v>
      </c>
      <c r="B19" s="151"/>
      <c r="C19" s="151"/>
      <c r="D19" s="151"/>
      <c r="E19" s="151"/>
      <c r="F19" s="151"/>
      <c r="G19" s="151"/>
      <c r="H19" s="151"/>
      <c r="I19" s="151"/>
      <c r="J19" s="151"/>
      <c r="K19" s="151"/>
      <c r="L19" s="151"/>
    </row>
    <row r="20" spans="1:12" ht="11.1" customHeight="1" x14ac:dyDescent="0.25"/>
    <row r="21" spans="1:12" ht="15.95" customHeight="1" x14ac:dyDescent="0.25">
      <c r="A21" s="149" t="s">
        <v>315</v>
      </c>
      <c r="B21" s="149" t="s">
        <v>316</v>
      </c>
      <c r="C21" s="152" t="s">
        <v>317</v>
      </c>
      <c r="D21" s="152"/>
      <c r="E21" s="152"/>
      <c r="F21" s="152"/>
      <c r="G21" s="152"/>
      <c r="H21" s="152"/>
      <c r="I21" s="149" t="s">
        <v>318</v>
      </c>
      <c r="J21" s="149" t="s">
        <v>319</v>
      </c>
      <c r="K21" s="149" t="s">
        <v>320</v>
      </c>
      <c r="L21" s="149" t="s">
        <v>321</v>
      </c>
    </row>
    <row r="22" spans="1:12" ht="32.1" customHeight="1" x14ac:dyDescent="0.25">
      <c r="A22" s="154"/>
      <c r="B22" s="154"/>
      <c r="C22" s="152" t="s">
        <v>322</v>
      </c>
      <c r="D22" s="152"/>
      <c r="E22" s="6"/>
      <c r="F22" s="6"/>
      <c r="G22" s="152" t="s">
        <v>323</v>
      </c>
      <c r="H22" s="152"/>
      <c r="I22" s="154"/>
      <c r="J22" s="154"/>
      <c r="K22" s="154"/>
      <c r="L22" s="154"/>
    </row>
    <row r="23" spans="1:12" ht="32.1" customHeight="1" x14ac:dyDescent="0.25">
      <c r="A23" s="150"/>
      <c r="B23" s="150"/>
      <c r="C23" s="6" t="s">
        <v>324</v>
      </c>
      <c r="D23" s="6" t="s">
        <v>325</v>
      </c>
      <c r="E23" s="6" t="s">
        <v>324</v>
      </c>
      <c r="F23" s="6" t="s">
        <v>325</v>
      </c>
      <c r="G23" s="6" t="s">
        <v>324</v>
      </c>
      <c r="H23" s="6" t="s">
        <v>325</v>
      </c>
      <c r="I23" s="150"/>
      <c r="J23" s="150"/>
      <c r="K23" s="150"/>
      <c r="L23" s="15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32.1" customHeight="1" x14ac:dyDescent="0.25">
      <c r="A31" s="22" t="s">
        <v>338</v>
      </c>
      <c r="B31" s="14" t="s">
        <v>339</v>
      </c>
      <c r="C31" s="6" t="s">
        <v>32</v>
      </c>
      <c r="D31" s="6" t="s">
        <v>32</v>
      </c>
      <c r="E31" s="25" t="s">
        <v>61</v>
      </c>
      <c r="F31" s="25" t="s">
        <v>61</v>
      </c>
      <c r="G31" s="6" t="s">
        <v>32</v>
      </c>
      <c r="H31" s="6" t="s">
        <v>32</v>
      </c>
      <c r="I31" s="6" t="s">
        <v>327</v>
      </c>
      <c r="J31" s="6" t="s">
        <v>327</v>
      </c>
      <c r="K31" s="6" t="s">
        <v>61</v>
      </c>
      <c r="L31" s="6" t="s">
        <v>61</v>
      </c>
    </row>
    <row r="32" spans="1:12" ht="32.1" customHeight="1" x14ac:dyDescent="0.25">
      <c r="A32" s="22" t="s">
        <v>340</v>
      </c>
      <c r="B32" s="14" t="s">
        <v>341</v>
      </c>
      <c r="C32" s="6" t="s">
        <v>32</v>
      </c>
      <c r="D32" s="6" t="s">
        <v>32</v>
      </c>
      <c r="E32" s="25" t="s">
        <v>61</v>
      </c>
      <c r="F32" s="25" t="s">
        <v>61</v>
      </c>
      <c r="G32" s="6" t="s">
        <v>32</v>
      </c>
      <c r="H32" s="6" t="s">
        <v>32</v>
      </c>
      <c r="I32" s="6" t="s">
        <v>327</v>
      </c>
      <c r="J32" s="6" t="s">
        <v>327</v>
      </c>
      <c r="K32" s="6" t="s">
        <v>61</v>
      </c>
      <c r="L32" s="6" t="s">
        <v>61</v>
      </c>
    </row>
    <row r="33" spans="1:12" ht="32.1" customHeight="1" x14ac:dyDescent="0.25">
      <c r="A33" s="22" t="s">
        <v>342</v>
      </c>
      <c r="B33" s="14" t="s">
        <v>343</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344</v>
      </c>
      <c r="B34" s="14" t="s">
        <v>345</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346</v>
      </c>
      <c r="B35" s="14" t="s">
        <v>347</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348</v>
      </c>
      <c r="B36" s="14" t="s">
        <v>349</v>
      </c>
      <c r="C36" s="6" t="s">
        <v>32</v>
      </c>
      <c r="D36" s="6" t="s">
        <v>32</v>
      </c>
      <c r="E36" s="25" t="s">
        <v>61</v>
      </c>
      <c r="F36" s="25" t="s">
        <v>61</v>
      </c>
      <c r="G36" s="6" t="s">
        <v>32</v>
      </c>
      <c r="H36" s="6" t="s">
        <v>32</v>
      </c>
      <c r="I36" s="6" t="s">
        <v>327</v>
      </c>
      <c r="J36" s="6" t="s">
        <v>327</v>
      </c>
      <c r="K36" s="6" t="s">
        <v>61</v>
      </c>
      <c r="L36" s="6" t="s">
        <v>61</v>
      </c>
    </row>
    <row r="37" spans="1:12" ht="15.95" customHeight="1" x14ac:dyDescent="0.25">
      <c r="A37" s="22" t="s">
        <v>350</v>
      </c>
      <c r="B37" s="14" t="s">
        <v>351</v>
      </c>
      <c r="C37" s="6" t="s">
        <v>32</v>
      </c>
      <c r="D37" s="6" t="s">
        <v>32</v>
      </c>
      <c r="E37" s="25" t="s">
        <v>61</v>
      </c>
      <c r="F37" s="25" t="s">
        <v>61</v>
      </c>
      <c r="G37" s="6" t="s">
        <v>32</v>
      </c>
      <c r="H37" s="6" t="s">
        <v>32</v>
      </c>
      <c r="I37" s="6" t="s">
        <v>327</v>
      </c>
      <c r="J37" s="6" t="s">
        <v>327</v>
      </c>
      <c r="K37" s="6" t="s">
        <v>61</v>
      </c>
      <c r="L37" s="6" t="s">
        <v>61</v>
      </c>
    </row>
    <row r="38" spans="1:12" ht="15.95" customHeight="1" x14ac:dyDescent="0.25">
      <c r="A38" s="22" t="s">
        <v>352</v>
      </c>
      <c r="B38" s="22" t="s">
        <v>353</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354</v>
      </c>
      <c r="C39" s="25" t="s">
        <v>355</v>
      </c>
      <c r="D39" s="25" t="s">
        <v>355</v>
      </c>
      <c r="E39" s="25" t="s">
        <v>61</v>
      </c>
      <c r="F39" s="25" t="s">
        <v>61</v>
      </c>
      <c r="G39" s="6" t="s">
        <v>32</v>
      </c>
      <c r="H39" s="6" t="s">
        <v>32</v>
      </c>
      <c r="I39" s="6" t="s">
        <v>327</v>
      </c>
      <c r="J39" s="6" t="s">
        <v>327</v>
      </c>
      <c r="K39" s="6" t="s">
        <v>61</v>
      </c>
      <c r="L39" s="6" t="s">
        <v>61</v>
      </c>
    </row>
    <row r="40" spans="1:12" ht="15.95" customHeight="1" x14ac:dyDescent="0.25">
      <c r="A40" s="22" t="s">
        <v>356</v>
      </c>
      <c r="B40" s="14" t="s">
        <v>357</v>
      </c>
      <c r="C40" s="6" t="s">
        <v>32</v>
      </c>
      <c r="D40" s="6" t="s">
        <v>32</v>
      </c>
      <c r="E40" s="25" t="s">
        <v>61</v>
      </c>
      <c r="F40" s="25" t="s">
        <v>61</v>
      </c>
      <c r="G40" s="6" t="s">
        <v>358</v>
      </c>
      <c r="H40" s="6" t="s">
        <v>358</v>
      </c>
      <c r="I40" s="6" t="s">
        <v>327</v>
      </c>
      <c r="J40" s="6" t="s">
        <v>327</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327</v>
      </c>
      <c r="J41" s="23" t="s">
        <v>327</v>
      </c>
      <c r="K41" s="23" t="s">
        <v>61</v>
      </c>
      <c r="L41" s="23" t="s">
        <v>61</v>
      </c>
    </row>
    <row r="42" spans="1:12" ht="32.1" customHeight="1" x14ac:dyDescent="0.25">
      <c r="A42" s="22" t="s">
        <v>17</v>
      </c>
      <c r="B42" s="14" t="s">
        <v>361</v>
      </c>
      <c r="C42" s="25" t="s">
        <v>362</v>
      </c>
      <c r="D42" s="25" t="s">
        <v>363</v>
      </c>
      <c r="E42" s="25" t="s">
        <v>61</v>
      </c>
      <c r="F42" s="25" t="s">
        <v>61</v>
      </c>
      <c r="G42" s="6" t="s">
        <v>32</v>
      </c>
      <c r="H42" s="6" t="s">
        <v>32</v>
      </c>
      <c r="I42" s="6" t="s">
        <v>327</v>
      </c>
      <c r="J42" s="6" t="s">
        <v>327</v>
      </c>
      <c r="K42" s="6" t="s">
        <v>61</v>
      </c>
      <c r="L42" s="6" t="s">
        <v>61</v>
      </c>
    </row>
    <row r="43" spans="1:12" ht="15.95" customHeight="1" x14ac:dyDescent="0.25">
      <c r="A43" s="22" t="s">
        <v>364</v>
      </c>
      <c r="B43" s="14" t="s">
        <v>365</v>
      </c>
      <c r="C43" s="6" t="s">
        <v>32</v>
      </c>
      <c r="D43" s="6" t="s">
        <v>32</v>
      </c>
      <c r="E43" s="25" t="s">
        <v>61</v>
      </c>
      <c r="F43" s="25" t="s">
        <v>61</v>
      </c>
      <c r="G43" s="6" t="s">
        <v>366</v>
      </c>
      <c r="H43" s="6" t="s">
        <v>366</v>
      </c>
      <c r="I43" s="6" t="s">
        <v>327</v>
      </c>
      <c r="J43" s="6" t="s">
        <v>327</v>
      </c>
      <c r="K43" s="6" t="s">
        <v>61</v>
      </c>
      <c r="L43" s="6" t="s">
        <v>61</v>
      </c>
    </row>
    <row r="44" spans="1:12" ht="15.95" customHeight="1" x14ac:dyDescent="0.25">
      <c r="A44" s="22" t="s">
        <v>367</v>
      </c>
      <c r="B44" s="14" t="s">
        <v>368</v>
      </c>
      <c r="C44" s="25" t="s">
        <v>362</v>
      </c>
      <c r="D44" s="25" t="s">
        <v>363</v>
      </c>
      <c r="E44" s="25" t="s">
        <v>61</v>
      </c>
      <c r="F44" s="25" t="s">
        <v>61</v>
      </c>
      <c r="G44" s="6" t="s">
        <v>369</v>
      </c>
      <c r="H44" s="6" t="s">
        <v>369</v>
      </c>
      <c r="I44" s="6" t="s">
        <v>327</v>
      </c>
      <c r="J44" s="6" t="s">
        <v>327</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327</v>
      </c>
      <c r="J46" s="6" t="s">
        <v>327</v>
      </c>
      <c r="K46" s="6" t="s">
        <v>61</v>
      </c>
      <c r="L46" s="6" t="s">
        <v>61</v>
      </c>
    </row>
    <row r="47" spans="1:12" ht="15.95" customHeight="1" x14ac:dyDescent="0.25">
      <c r="A47" s="22" t="s">
        <v>374</v>
      </c>
      <c r="B47" s="14" t="s">
        <v>375</v>
      </c>
      <c r="C47" s="25" t="s">
        <v>376</v>
      </c>
      <c r="D47" s="25" t="s">
        <v>363</v>
      </c>
      <c r="E47" s="25" t="s">
        <v>61</v>
      </c>
      <c r="F47" s="25" t="s">
        <v>61</v>
      </c>
      <c r="G47" s="6" t="s">
        <v>377</v>
      </c>
      <c r="H47" s="6" t="s">
        <v>377</v>
      </c>
      <c r="I47" s="6" t="s">
        <v>327</v>
      </c>
      <c r="J47" s="6" t="s">
        <v>327</v>
      </c>
      <c r="K47" s="6" t="s">
        <v>61</v>
      </c>
      <c r="L47" s="6" t="s">
        <v>61</v>
      </c>
    </row>
    <row r="48" spans="1:12" ht="15.95" customHeight="1" x14ac:dyDescent="0.25">
      <c r="A48" s="22" t="s">
        <v>378</v>
      </c>
      <c r="B48" s="22" t="s">
        <v>379</v>
      </c>
      <c r="C48" s="24" t="s">
        <v>61</v>
      </c>
      <c r="D48" s="24" t="s">
        <v>61</v>
      </c>
      <c r="E48" s="24" t="s">
        <v>61</v>
      </c>
      <c r="F48" s="24" t="s">
        <v>61</v>
      </c>
      <c r="G48" s="23" t="s">
        <v>61</v>
      </c>
      <c r="H48" s="23" t="s">
        <v>61</v>
      </c>
      <c r="I48" s="23" t="s">
        <v>327</v>
      </c>
      <c r="J48" s="23" t="s">
        <v>327</v>
      </c>
      <c r="K48" s="23" t="s">
        <v>61</v>
      </c>
      <c r="L48" s="23" t="s">
        <v>61</v>
      </c>
    </row>
    <row r="49" spans="1:12" ht="32.1" customHeight="1" x14ac:dyDescent="0.25">
      <c r="A49" s="22" t="s">
        <v>24</v>
      </c>
      <c r="B49" s="14" t="s">
        <v>380</v>
      </c>
      <c r="C49" s="6" t="s">
        <v>32</v>
      </c>
      <c r="D49" s="6" t="s">
        <v>32</v>
      </c>
      <c r="E49" s="25" t="s">
        <v>61</v>
      </c>
      <c r="F49" s="25" t="s">
        <v>61</v>
      </c>
      <c r="G49" s="6" t="s">
        <v>32</v>
      </c>
      <c r="H49" s="6" t="s">
        <v>32</v>
      </c>
      <c r="I49" s="6" t="s">
        <v>327</v>
      </c>
      <c r="J49" s="6" t="s">
        <v>327</v>
      </c>
      <c r="K49" s="6" t="s">
        <v>61</v>
      </c>
      <c r="L49" s="6" t="s">
        <v>61</v>
      </c>
    </row>
    <row r="50" spans="1:12" ht="78.95" customHeight="1" x14ac:dyDescent="0.25">
      <c r="A50" s="22" t="s">
        <v>381</v>
      </c>
      <c r="B50" s="14" t="s">
        <v>382</v>
      </c>
      <c r="C50" s="25" t="s">
        <v>383</v>
      </c>
      <c r="D50" s="25" t="s">
        <v>363</v>
      </c>
      <c r="E50" s="25" t="s">
        <v>61</v>
      </c>
      <c r="F50" s="25" t="s">
        <v>61</v>
      </c>
      <c r="G50" s="6" t="s">
        <v>384</v>
      </c>
      <c r="H50" s="6" t="s">
        <v>384</v>
      </c>
      <c r="I50" s="6" t="s">
        <v>327</v>
      </c>
      <c r="J50" s="6" t="s">
        <v>327</v>
      </c>
      <c r="K50" s="6" t="s">
        <v>61</v>
      </c>
      <c r="L50" s="6" t="s">
        <v>61</v>
      </c>
    </row>
    <row r="51" spans="1:12" ht="48" customHeight="1" x14ac:dyDescent="0.25">
      <c r="A51" s="22" t="s">
        <v>385</v>
      </c>
      <c r="B51" s="14" t="s">
        <v>386</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387</v>
      </c>
      <c r="B52" s="14" t="s">
        <v>388</v>
      </c>
      <c r="C52" s="6" t="s">
        <v>32</v>
      </c>
      <c r="D52" s="6" t="s">
        <v>32</v>
      </c>
      <c r="E52" s="25" t="s">
        <v>61</v>
      </c>
      <c r="F52" s="25" t="s">
        <v>61</v>
      </c>
      <c r="G52" s="6" t="s">
        <v>32</v>
      </c>
      <c r="H52" s="6" t="s">
        <v>32</v>
      </c>
      <c r="I52" s="6" t="s">
        <v>327</v>
      </c>
      <c r="J52" s="6" t="s">
        <v>327</v>
      </c>
      <c r="K52" s="6" t="s">
        <v>61</v>
      </c>
      <c r="L52" s="6" t="s">
        <v>61</v>
      </c>
    </row>
    <row r="53" spans="1:12" ht="32.1" customHeight="1" x14ac:dyDescent="0.25">
      <c r="A53" s="22" t="s">
        <v>389</v>
      </c>
      <c r="B53" s="14" t="s">
        <v>390</v>
      </c>
      <c r="C53" s="25" t="s">
        <v>391</v>
      </c>
      <c r="D53" s="25" t="s">
        <v>363</v>
      </c>
      <c r="E53" s="25" t="s">
        <v>61</v>
      </c>
      <c r="F53" s="25" t="s">
        <v>61</v>
      </c>
      <c r="G53" s="6" t="s">
        <v>384</v>
      </c>
      <c r="H53" s="6" t="s">
        <v>384</v>
      </c>
      <c r="I53" s="6" t="s">
        <v>327</v>
      </c>
      <c r="J53" s="6" t="s">
        <v>327</v>
      </c>
      <c r="K53" s="6" t="s">
        <v>61</v>
      </c>
      <c r="L53" s="6" t="s">
        <v>61</v>
      </c>
    </row>
    <row r="54" spans="1:12" ht="32.1" customHeight="1" x14ac:dyDescent="0.25">
      <c r="A54" s="22" t="s">
        <v>392</v>
      </c>
      <c r="B54" s="14" t="s">
        <v>393</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Фудула Екатерина Вадимовна</cp:lastModifiedBy>
  <dcterms:created xsi:type="dcterms:W3CDTF">2022-09-27T13:41:48Z</dcterms:created>
  <dcterms:modified xsi:type="dcterms:W3CDTF">2022-09-27T13:47:29Z</dcterms:modified>
</cp:coreProperties>
</file>